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3040" windowHeight="9195" firstSheet="7" activeTab="7"/>
  </bookViews>
  <sheets>
    <sheet name="1391FY" sheetId="1" state="hidden" r:id="rId1"/>
    <sheet name="1392FY" sheetId="2" state="hidden" r:id="rId2"/>
    <sheet name="1393FY" sheetId="3" state="hidden" r:id="rId3"/>
    <sheet name="1394FY" sheetId="4" state="hidden" r:id="rId4"/>
    <sheet name="1395" sheetId="5" state="hidden" r:id="rId5"/>
    <sheet name="1396" sheetId="6" state="hidden" r:id="rId6"/>
    <sheet name="1397" sheetId="7" state="hidden" r:id="rId7"/>
    <sheet name="Aircraft Tools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31" i="8" l="1"/>
  <c r="O131" i="8"/>
  <c r="K131" i="8"/>
  <c r="J131" i="8"/>
  <c r="Q130" i="8"/>
  <c r="R130" i="8" s="1"/>
  <c r="R129" i="8"/>
  <c r="Q129" i="8"/>
  <c r="Q128" i="8"/>
  <c r="R128" i="8" s="1"/>
  <c r="R127" i="8"/>
  <c r="Q127" i="8"/>
  <c r="Q126" i="8"/>
  <c r="R126" i="8" s="1"/>
  <c r="N125" i="8"/>
  <c r="Q125" i="8" s="1"/>
  <c r="R125" i="8" s="1"/>
  <c r="Q124" i="8"/>
  <c r="R124" i="8" s="1"/>
  <c r="N124" i="8"/>
  <c r="N123" i="8"/>
  <c r="Q123" i="8" s="1"/>
  <c r="R123" i="8" s="1"/>
  <c r="N122" i="8"/>
  <c r="Q122" i="8" s="1"/>
  <c r="R122" i="8" s="1"/>
  <c r="N121" i="8"/>
  <c r="Q121" i="8" s="1"/>
  <c r="R121" i="8" s="1"/>
  <c r="Q120" i="8"/>
  <c r="R120" i="8" s="1"/>
  <c r="N120" i="8"/>
  <c r="N119" i="8"/>
  <c r="Q119" i="8" s="1"/>
  <c r="R119" i="8" s="1"/>
  <c r="N118" i="8"/>
  <c r="Q118" i="8" s="1"/>
  <c r="R118" i="8" s="1"/>
  <c r="N117" i="8"/>
  <c r="Q117" i="8" s="1"/>
  <c r="R117" i="8" s="1"/>
  <c r="Q116" i="8"/>
  <c r="R116" i="8" s="1"/>
  <c r="N116" i="8"/>
  <c r="N115" i="8"/>
  <c r="Q115" i="8" s="1"/>
  <c r="R115" i="8" s="1"/>
  <c r="N114" i="8"/>
  <c r="Q114" i="8" s="1"/>
  <c r="R114" i="8" s="1"/>
  <c r="N113" i="8"/>
  <c r="Q113" i="8" s="1"/>
  <c r="R113" i="8" s="1"/>
  <c r="Q112" i="8"/>
  <c r="R112" i="8" s="1"/>
  <c r="N112" i="8"/>
  <c r="N111" i="8"/>
  <c r="Q111" i="8" s="1"/>
  <c r="R111" i="8" s="1"/>
  <c r="N110" i="8"/>
  <c r="Q110" i="8" s="1"/>
  <c r="R110" i="8" s="1"/>
  <c r="N109" i="8"/>
  <c r="Q109" i="8" s="1"/>
  <c r="R109" i="8" s="1"/>
  <c r="Q108" i="8"/>
  <c r="R108" i="8" s="1"/>
  <c r="N108" i="8"/>
  <c r="N107" i="8"/>
  <c r="Q107" i="8" s="1"/>
  <c r="R107" i="8" s="1"/>
  <c r="N106" i="8"/>
  <c r="Q106" i="8" s="1"/>
  <c r="R106" i="8" s="1"/>
  <c r="N105" i="8"/>
  <c r="Q105" i="8" s="1"/>
  <c r="R105" i="8" s="1"/>
  <c r="Q104" i="8"/>
  <c r="R104" i="8" s="1"/>
  <c r="N104" i="8"/>
  <c r="N103" i="8"/>
  <c r="Q103" i="8" s="1"/>
  <c r="R103" i="8" s="1"/>
  <c r="N102" i="8"/>
  <c r="Q102" i="8" s="1"/>
  <c r="R102" i="8" s="1"/>
  <c r="N101" i="8"/>
  <c r="Q101" i="8" s="1"/>
  <c r="R101" i="8" s="1"/>
  <c r="Q100" i="8"/>
  <c r="R100" i="8" s="1"/>
  <c r="N100" i="8"/>
  <c r="N99" i="8"/>
  <c r="Q99" i="8" s="1"/>
  <c r="R99" i="8" s="1"/>
  <c r="N98" i="8"/>
  <c r="Q98" i="8" s="1"/>
  <c r="R98" i="8" s="1"/>
  <c r="N97" i="8"/>
  <c r="Q97" i="8" s="1"/>
  <c r="R97" i="8" s="1"/>
  <c r="Q96" i="8"/>
  <c r="R96" i="8" s="1"/>
  <c r="N96" i="8"/>
  <c r="N95" i="8"/>
  <c r="Q95" i="8" s="1"/>
  <c r="R95" i="8" s="1"/>
  <c r="N94" i="8"/>
  <c r="Q94" i="8" s="1"/>
  <c r="R94" i="8" s="1"/>
  <c r="N93" i="8"/>
  <c r="Q93" i="8" s="1"/>
  <c r="R93" i="8" s="1"/>
  <c r="Q92" i="8"/>
  <c r="R92" i="8" s="1"/>
  <c r="N92" i="8"/>
  <c r="N91" i="8"/>
  <c r="Q91" i="8" s="1"/>
  <c r="R91" i="8" s="1"/>
  <c r="N90" i="8"/>
  <c r="Q90" i="8" s="1"/>
  <c r="R90" i="8" s="1"/>
  <c r="N89" i="8"/>
  <c r="Q89" i="8" s="1"/>
  <c r="R89" i="8" s="1"/>
  <c r="Q88" i="8"/>
  <c r="R88" i="8" s="1"/>
  <c r="N88" i="8"/>
  <c r="N87" i="8"/>
  <c r="Q87" i="8" s="1"/>
  <c r="R87" i="8" s="1"/>
  <c r="N86" i="8"/>
  <c r="Q86" i="8" s="1"/>
  <c r="R86" i="8" s="1"/>
  <c r="N85" i="8"/>
  <c r="Q85" i="8" s="1"/>
  <c r="R85" i="8" s="1"/>
  <c r="Q84" i="8"/>
  <c r="R84" i="8" s="1"/>
  <c r="N84" i="8"/>
  <c r="N83" i="8"/>
  <c r="Q83" i="8" s="1"/>
  <c r="R83" i="8" s="1"/>
  <c r="N82" i="8"/>
  <c r="Q82" i="8" s="1"/>
  <c r="R82" i="8" s="1"/>
  <c r="N81" i="8"/>
  <c r="Q81" i="8" s="1"/>
  <c r="R81" i="8" s="1"/>
  <c r="Q80" i="8"/>
  <c r="R80" i="8" s="1"/>
  <c r="N80" i="8"/>
  <c r="N79" i="8"/>
  <c r="Q79" i="8" s="1"/>
  <c r="R79" i="8" s="1"/>
  <c r="N78" i="8"/>
  <c r="Q78" i="8" s="1"/>
  <c r="R78" i="8" s="1"/>
  <c r="N77" i="8"/>
  <c r="Q77" i="8" s="1"/>
  <c r="R77" i="8" s="1"/>
  <c r="Q76" i="8"/>
  <c r="R76" i="8" s="1"/>
  <c r="N76" i="8"/>
  <c r="N75" i="8"/>
  <c r="Q75" i="8" s="1"/>
  <c r="R75" i="8" s="1"/>
  <c r="N74" i="8"/>
  <c r="Q74" i="8" s="1"/>
  <c r="R74" i="8" s="1"/>
  <c r="N73" i="8"/>
  <c r="Q73" i="8" s="1"/>
  <c r="R73" i="8" s="1"/>
  <c r="Q72" i="8"/>
  <c r="R72" i="8" s="1"/>
  <c r="N72" i="8"/>
  <c r="N71" i="8"/>
  <c r="Q71" i="8" s="1"/>
  <c r="R71" i="8" s="1"/>
  <c r="N70" i="8"/>
  <c r="Q70" i="8" s="1"/>
  <c r="R70" i="8" s="1"/>
  <c r="N69" i="8"/>
  <c r="Q69" i="8" s="1"/>
  <c r="R69" i="8" s="1"/>
  <c r="Q68" i="8"/>
  <c r="R68" i="8" s="1"/>
  <c r="N68" i="8"/>
  <c r="N67" i="8"/>
  <c r="Q67" i="8" s="1"/>
  <c r="R67" i="8" s="1"/>
  <c r="N66" i="8"/>
  <c r="Q66" i="8" s="1"/>
  <c r="R66" i="8" s="1"/>
  <c r="N65" i="8"/>
  <c r="Q65" i="8" s="1"/>
  <c r="R65" i="8" s="1"/>
  <c r="Q64" i="8"/>
  <c r="R64" i="8" s="1"/>
  <c r="N64" i="8"/>
  <c r="N63" i="8"/>
  <c r="Q63" i="8" s="1"/>
  <c r="R63" i="8" s="1"/>
  <c r="N62" i="8"/>
  <c r="Q62" i="8" s="1"/>
  <c r="R62" i="8" s="1"/>
  <c r="N61" i="8"/>
  <c r="Q61" i="8" s="1"/>
  <c r="R61" i="8" s="1"/>
  <c r="Q60" i="8"/>
  <c r="R60" i="8" s="1"/>
  <c r="N60" i="8"/>
  <c r="N59" i="8"/>
  <c r="Q59" i="8" s="1"/>
  <c r="R59" i="8" s="1"/>
  <c r="N58" i="8"/>
  <c r="Q58" i="8" s="1"/>
  <c r="R58" i="8" s="1"/>
  <c r="N57" i="8"/>
  <c r="Q57" i="8" s="1"/>
  <c r="R57" i="8" s="1"/>
  <c r="Q56" i="8"/>
  <c r="R56" i="8" s="1"/>
  <c r="N56" i="8"/>
  <c r="N55" i="8"/>
  <c r="Q55" i="8" s="1"/>
  <c r="R55" i="8" s="1"/>
  <c r="N54" i="8"/>
  <c r="Q54" i="8" s="1"/>
  <c r="R54" i="8" s="1"/>
  <c r="N53" i="8"/>
  <c r="Q53" i="8" s="1"/>
  <c r="R53" i="8" s="1"/>
  <c r="Q52" i="8"/>
  <c r="R52" i="8" s="1"/>
  <c r="N52" i="8"/>
  <c r="N51" i="8"/>
  <c r="Q51" i="8" s="1"/>
  <c r="R51" i="8" s="1"/>
  <c r="N50" i="8"/>
  <c r="Q50" i="8" s="1"/>
  <c r="R50" i="8" s="1"/>
  <c r="N49" i="8"/>
  <c r="Q49" i="8" s="1"/>
  <c r="R49" i="8" s="1"/>
  <c r="Q48" i="8"/>
  <c r="R48" i="8" s="1"/>
  <c r="N48" i="8"/>
  <c r="N47" i="8"/>
  <c r="Q47" i="8" s="1"/>
  <c r="R47" i="8" s="1"/>
  <c r="N46" i="8"/>
  <c r="Q46" i="8" s="1"/>
  <c r="R46" i="8" s="1"/>
  <c r="N45" i="8"/>
  <c r="Q45" i="8" s="1"/>
  <c r="R45" i="8" s="1"/>
  <c r="Q44" i="8"/>
  <c r="R44" i="8" s="1"/>
  <c r="N44" i="8"/>
  <c r="N43" i="8"/>
  <c r="Q43" i="8" s="1"/>
  <c r="R43" i="8" s="1"/>
  <c r="N42" i="8"/>
  <c r="Q42" i="8" s="1"/>
  <c r="R42" i="8" s="1"/>
  <c r="N41" i="8"/>
  <c r="Q41" i="8" s="1"/>
  <c r="R41" i="8" s="1"/>
  <c r="Q40" i="8"/>
  <c r="R40" i="8" s="1"/>
  <c r="N40" i="8"/>
  <c r="N39" i="8"/>
  <c r="Q39" i="8" s="1"/>
  <c r="R39" i="8" s="1"/>
  <c r="N38" i="8"/>
  <c r="Q38" i="8" s="1"/>
  <c r="R38" i="8" s="1"/>
  <c r="N37" i="8"/>
  <c r="Q37" i="8" s="1"/>
  <c r="R37" i="8" s="1"/>
  <c r="Q36" i="8"/>
  <c r="R36" i="8" s="1"/>
  <c r="N36" i="8"/>
  <c r="N35" i="8"/>
  <c r="Q35" i="8" s="1"/>
  <c r="R35" i="8" s="1"/>
  <c r="N34" i="8"/>
  <c r="Q34" i="8" s="1"/>
  <c r="R34" i="8" s="1"/>
  <c r="N33" i="8"/>
  <c r="Q33" i="8" s="1"/>
  <c r="R33" i="8" s="1"/>
  <c r="Q32" i="8"/>
  <c r="R32" i="8" s="1"/>
  <c r="N32" i="8"/>
  <c r="N31" i="8"/>
  <c r="Q31" i="8" s="1"/>
  <c r="R31" i="8" s="1"/>
  <c r="N30" i="8"/>
  <c r="Q30" i="8" s="1"/>
  <c r="R30" i="8" s="1"/>
  <c r="N29" i="8"/>
  <c r="Q29" i="8" s="1"/>
  <c r="R29" i="8" s="1"/>
  <c r="Q28" i="8"/>
  <c r="R28" i="8" s="1"/>
  <c r="N28" i="8"/>
  <c r="N27" i="8"/>
  <c r="Q27" i="8" s="1"/>
  <c r="R27" i="8" s="1"/>
  <c r="N26" i="8"/>
  <c r="Q26" i="8" s="1"/>
  <c r="L26" i="8"/>
  <c r="L25" i="8"/>
  <c r="Q24" i="8"/>
  <c r="N24" i="8"/>
  <c r="L24" i="8"/>
  <c r="N23" i="8"/>
  <c r="Q23" i="8" s="1"/>
  <c r="L23" i="8"/>
  <c r="L22" i="8"/>
  <c r="L21" i="8"/>
  <c r="N20" i="8"/>
  <c r="Q20" i="8" s="1"/>
  <c r="L20" i="8"/>
  <c r="L19" i="8"/>
  <c r="N18" i="8"/>
  <c r="Q18" i="8" s="1"/>
  <c r="L18" i="8"/>
  <c r="L17" i="8"/>
  <c r="X22" i="7"/>
  <c r="W22" i="7"/>
  <c r="S22" i="7"/>
  <c r="R22" i="7"/>
  <c r="Y21" i="7"/>
  <c r="T21" i="7"/>
  <c r="Z21" i="7" s="1"/>
  <c r="V20" i="7"/>
  <c r="T20" i="7"/>
  <c r="X21" i="6"/>
  <c r="W21" i="6"/>
  <c r="S21" i="6"/>
  <c r="R21" i="6"/>
  <c r="Z20" i="6"/>
  <c r="Y20" i="6"/>
  <c r="U20" i="7" s="1"/>
  <c r="Y20" i="7" s="1"/>
  <c r="T20" i="6"/>
  <c r="Q20" i="7" s="1"/>
  <c r="X20" i="5"/>
  <c r="W20" i="5"/>
  <c r="S20" i="5"/>
  <c r="R20" i="5"/>
  <c r="Y19" i="5"/>
  <c r="U19" i="6" s="1"/>
  <c r="T19" i="5"/>
  <c r="Z19" i="5" s="1"/>
  <c r="U18" i="5"/>
  <c r="X19" i="4"/>
  <c r="W19" i="4"/>
  <c r="S19" i="4"/>
  <c r="R19" i="4"/>
  <c r="Z18" i="4"/>
  <c r="Y18" i="4"/>
  <c r="T18" i="4"/>
  <c r="Q18" i="5" s="1"/>
  <c r="T18" i="5" s="1"/>
  <c r="Q17" i="4"/>
  <c r="T17" i="4" s="1"/>
  <c r="X18" i="3"/>
  <c r="W18" i="3"/>
  <c r="S18" i="3"/>
  <c r="R18" i="3"/>
  <c r="Y17" i="3"/>
  <c r="U17" i="4" s="1"/>
  <c r="T17" i="3"/>
  <c r="Q11" i="3"/>
  <c r="T11" i="3" s="1"/>
  <c r="Q9" i="3"/>
  <c r="T9" i="3" s="1"/>
  <c r="X17" i="2"/>
  <c r="W17" i="2"/>
  <c r="S17" i="2"/>
  <c r="R17" i="2"/>
  <c r="T16" i="2"/>
  <c r="Q16" i="2"/>
  <c r="Q15" i="2"/>
  <c r="T15" i="2" s="1"/>
  <c r="Q14" i="2"/>
  <c r="T14" i="2" s="1"/>
  <c r="Q13" i="2"/>
  <c r="T13" i="2" s="1"/>
  <c r="Q12" i="2"/>
  <c r="T12" i="2" s="1"/>
  <c r="V11" i="2"/>
  <c r="Q11" i="2"/>
  <c r="T11" i="2" s="1"/>
  <c r="Q10" i="2"/>
  <c r="T10" i="2" s="1"/>
  <c r="V9" i="2"/>
  <c r="Q9" i="2"/>
  <c r="T9" i="2" s="1"/>
  <c r="T8" i="2"/>
  <c r="Q8" i="2"/>
  <c r="Q7" i="2"/>
  <c r="T7" i="2" s="1"/>
  <c r="Q6" i="2"/>
  <c r="T6" i="2" s="1"/>
  <c r="Q4" i="2"/>
  <c r="X17" i="1"/>
  <c r="W17" i="1"/>
  <c r="U17" i="1"/>
  <c r="T17" i="1"/>
  <c r="S17" i="1"/>
  <c r="R17" i="1"/>
  <c r="Q17" i="1"/>
  <c r="V16" i="1"/>
  <c r="Y16" i="1" s="1"/>
  <c r="T16" i="1"/>
  <c r="V15" i="1"/>
  <c r="Y15" i="1" s="1"/>
  <c r="T15" i="1"/>
  <c r="V14" i="1"/>
  <c r="Y14" i="1" s="1"/>
  <c r="T14" i="1"/>
  <c r="Y13" i="1"/>
  <c r="Z13" i="1" s="1"/>
  <c r="V13" i="1"/>
  <c r="T13" i="1"/>
  <c r="V12" i="1"/>
  <c r="Y12" i="1" s="1"/>
  <c r="T12" i="1"/>
  <c r="V11" i="1"/>
  <c r="Y11" i="1" s="1"/>
  <c r="T11" i="1"/>
  <c r="V10" i="1"/>
  <c r="Y10" i="1" s="1"/>
  <c r="T10" i="1"/>
  <c r="Y9" i="1"/>
  <c r="Z9" i="1" s="1"/>
  <c r="V9" i="1"/>
  <c r="T9" i="1"/>
  <c r="V8" i="1"/>
  <c r="Y8" i="1" s="1"/>
  <c r="T8" i="1"/>
  <c r="V7" i="1"/>
  <c r="Y7" i="1" s="1"/>
  <c r="T7" i="1"/>
  <c r="V6" i="1"/>
  <c r="Y6" i="1" s="1"/>
  <c r="T6" i="1"/>
  <c r="Y5" i="1"/>
  <c r="Z5" i="1" s="1"/>
  <c r="V5" i="1"/>
  <c r="T5" i="1"/>
  <c r="Q5" i="2" s="1"/>
  <c r="T5" i="2" s="1"/>
  <c r="V4" i="1"/>
  <c r="V17" i="1" s="1"/>
  <c r="T4" i="1"/>
  <c r="Z7" i="1" l="1"/>
  <c r="U7" i="2"/>
  <c r="U14" i="2"/>
  <c r="Z14" i="1"/>
  <c r="U16" i="2"/>
  <c r="Y16" i="2" s="1"/>
  <c r="U16" i="3" s="1"/>
  <c r="Z16" i="1"/>
  <c r="V14" i="2"/>
  <c r="Q14" i="3"/>
  <c r="T14" i="3" s="1"/>
  <c r="V9" i="3"/>
  <c r="Z9" i="3"/>
  <c r="Q9" i="4"/>
  <c r="T9" i="4" s="1"/>
  <c r="Z11" i="1"/>
  <c r="U11" i="2"/>
  <c r="Y11" i="2" s="1"/>
  <c r="U11" i="3" s="1"/>
  <c r="V11" i="3"/>
  <c r="Q11" i="4"/>
  <c r="T11" i="4" s="1"/>
  <c r="Q18" i="6"/>
  <c r="T18" i="6" s="1"/>
  <c r="V18" i="5"/>
  <c r="Q5" i="3"/>
  <c r="T5" i="3" s="1"/>
  <c r="V5" i="2"/>
  <c r="U6" i="2"/>
  <c r="Y6" i="2" s="1"/>
  <c r="U6" i="3" s="1"/>
  <c r="Y6" i="3" s="1"/>
  <c r="U6" i="4" s="1"/>
  <c r="Y6" i="4" s="1"/>
  <c r="U6" i="5" s="1"/>
  <c r="Y6" i="5" s="1"/>
  <c r="U6" i="6" s="1"/>
  <c r="Y6" i="6" s="1"/>
  <c r="U6" i="7" s="1"/>
  <c r="Y6" i="7" s="1"/>
  <c r="M6" i="8" s="1"/>
  <c r="Q6" i="8" s="1"/>
  <c r="Z6" i="1"/>
  <c r="U8" i="2"/>
  <c r="Z8" i="1"/>
  <c r="Z15" i="1"/>
  <c r="U15" i="2"/>
  <c r="V12" i="2"/>
  <c r="Q12" i="3"/>
  <c r="T12" i="3" s="1"/>
  <c r="U10" i="2"/>
  <c r="Z10" i="1"/>
  <c r="U12" i="2"/>
  <c r="Y12" i="2" s="1"/>
  <c r="U12" i="3" s="1"/>
  <c r="Z12" i="1"/>
  <c r="V10" i="2"/>
  <c r="Q10" i="3"/>
  <c r="T10" i="3" s="1"/>
  <c r="V8" i="2"/>
  <c r="Q8" i="3"/>
  <c r="T8" i="3" s="1"/>
  <c r="U9" i="2"/>
  <c r="Y9" i="2" s="1"/>
  <c r="U9" i="3" s="1"/>
  <c r="Y9" i="3" s="1"/>
  <c r="U9" i="4" s="1"/>
  <c r="Q15" i="3"/>
  <c r="T15" i="3" s="1"/>
  <c r="Q16" i="3"/>
  <c r="T16" i="3" s="1"/>
  <c r="V16" i="2"/>
  <c r="Q19" i="6"/>
  <c r="T19" i="6" s="1"/>
  <c r="Y4" i="1"/>
  <c r="Q7" i="3"/>
  <c r="T7" i="3" s="1"/>
  <c r="N19" i="8"/>
  <c r="Q19" i="8" s="1"/>
  <c r="R19" i="8" s="1"/>
  <c r="V7" i="2"/>
  <c r="Z11" i="2"/>
  <c r="U13" i="2"/>
  <c r="V15" i="2"/>
  <c r="Q6" i="3"/>
  <c r="T6" i="3" s="1"/>
  <c r="Q13" i="3"/>
  <c r="T13" i="3" s="1"/>
  <c r="Z17" i="3"/>
  <c r="V17" i="4"/>
  <c r="Y17" i="4" s="1"/>
  <c r="Q17" i="5"/>
  <c r="T17" i="5" s="1"/>
  <c r="N17" i="8"/>
  <c r="Q17" i="8" s="1"/>
  <c r="R17" i="8" s="1"/>
  <c r="N22" i="8"/>
  <c r="Q22" i="8" s="1"/>
  <c r="R22" i="8" s="1"/>
  <c r="Q17" i="2"/>
  <c r="T4" i="2"/>
  <c r="U5" i="2"/>
  <c r="Z9" i="2"/>
  <c r="V13" i="2"/>
  <c r="Y18" i="5"/>
  <c r="U18" i="6" s="1"/>
  <c r="N25" i="8"/>
  <c r="Q25" i="8" s="1"/>
  <c r="R25" i="8" s="1"/>
  <c r="Z20" i="7"/>
  <c r="R18" i="8"/>
  <c r="N21" i="8"/>
  <c r="Q21" i="8" s="1"/>
  <c r="R21" i="8" s="1"/>
  <c r="R23" i="8"/>
  <c r="R26" i="8"/>
  <c r="R20" i="8"/>
  <c r="R24" i="8"/>
  <c r="U17" i="5" l="1"/>
  <c r="Z17" i="4"/>
  <c r="T17" i="2"/>
  <c r="Q4" i="3"/>
  <c r="V4" i="2"/>
  <c r="V17" i="2" s="1"/>
  <c r="V16" i="3"/>
  <c r="Y16" i="3" s="1"/>
  <c r="Q16" i="4"/>
  <c r="T16" i="4" s="1"/>
  <c r="Q8" i="4"/>
  <c r="T8" i="4" s="1"/>
  <c r="V8" i="3"/>
  <c r="Z12" i="2"/>
  <c r="Z18" i="5"/>
  <c r="V11" i="4"/>
  <c r="Q11" i="5"/>
  <c r="T11" i="5" s="1"/>
  <c r="Q13" i="4"/>
  <c r="T13" i="4" s="1"/>
  <c r="V13" i="3"/>
  <c r="Y13" i="2"/>
  <c r="U4" i="2"/>
  <c r="Y17" i="1"/>
  <c r="Z17" i="1" s="1"/>
  <c r="Z4" i="1"/>
  <c r="V15" i="3"/>
  <c r="Q15" i="4"/>
  <c r="T15" i="4" s="1"/>
  <c r="Q10" i="4"/>
  <c r="T10" i="4" s="1"/>
  <c r="V10" i="3"/>
  <c r="Q12" i="4"/>
  <c r="T12" i="4" s="1"/>
  <c r="V12" i="3"/>
  <c r="Y12" i="3" s="1"/>
  <c r="V9" i="4"/>
  <c r="Y9" i="4" s="1"/>
  <c r="Q9" i="5"/>
  <c r="T9" i="5" s="1"/>
  <c r="Q14" i="4"/>
  <c r="T14" i="4" s="1"/>
  <c r="V14" i="3"/>
  <c r="Q17" i="6"/>
  <c r="T17" i="6" s="1"/>
  <c r="V17" i="5"/>
  <c r="Q6" i="4"/>
  <c r="T6" i="4" s="1"/>
  <c r="Z6" i="3"/>
  <c r="V19" i="6"/>
  <c r="Y19" i="6" s="1"/>
  <c r="U19" i="7" s="1"/>
  <c r="Q19" i="7"/>
  <c r="T19" i="7" s="1"/>
  <c r="Y10" i="2"/>
  <c r="Y8" i="2"/>
  <c r="V18" i="6"/>
  <c r="Y18" i="6" s="1"/>
  <c r="Q18" i="7"/>
  <c r="T18" i="7" s="1"/>
  <c r="Z6" i="2"/>
  <c r="Y14" i="2"/>
  <c r="Y5" i="2"/>
  <c r="Z16" i="2"/>
  <c r="Q7" i="4"/>
  <c r="T7" i="4" s="1"/>
  <c r="Y15" i="2"/>
  <c r="Q5" i="4"/>
  <c r="T5" i="4" s="1"/>
  <c r="V5" i="3"/>
  <c r="Y11" i="3"/>
  <c r="Y7" i="2"/>
  <c r="U12" i="4" l="1"/>
  <c r="Y12" i="4" s="1"/>
  <c r="U12" i="5" s="1"/>
  <c r="Z12" i="3"/>
  <c r="U18" i="7"/>
  <c r="Z18" i="6"/>
  <c r="U9" i="5"/>
  <c r="Y9" i="5" s="1"/>
  <c r="U9" i="6" s="1"/>
  <c r="Z9" i="4"/>
  <c r="U16" i="4"/>
  <c r="Z16" i="3"/>
  <c r="Q7" i="5"/>
  <c r="T7" i="5" s="1"/>
  <c r="U14" i="3"/>
  <c r="Y14" i="3" s="1"/>
  <c r="Z14" i="2"/>
  <c r="Z19" i="7"/>
  <c r="V19" i="7"/>
  <c r="V14" i="4"/>
  <c r="Q14" i="5"/>
  <c r="T14" i="5" s="1"/>
  <c r="U17" i="2"/>
  <c r="Y4" i="2"/>
  <c r="V13" i="4"/>
  <c r="Q13" i="5"/>
  <c r="T13" i="5" s="1"/>
  <c r="Y17" i="5"/>
  <c r="U7" i="3"/>
  <c r="Y7" i="3" s="1"/>
  <c r="Z7" i="2"/>
  <c r="Q5" i="5"/>
  <c r="T5" i="5" s="1"/>
  <c r="U8" i="3"/>
  <c r="Y8" i="3" s="1"/>
  <c r="Z8" i="2"/>
  <c r="Y19" i="7"/>
  <c r="V17" i="6"/>
  <c r="Q17" i="7"/>
  <c r="T17" i="7" s="1"/>
  <c r="Q10" i="5"/>
  <c r="T10" i="5" s="1"/>
  <c r="V10" i="4"/>
  <c r="U13" i="3"/>
  <c r="Y13" i="3" s="1"/>
  <c r="Z13" i="2"/>
  <c r="V8" i="4"/>
  <c r="Q8" i="5"/>
  <c r="T8" i="5" s="1"/>
  <c r="U11" i="4"/>
  <c r="Y11" i="4" s="1"/>
  <c r="Z11" i="3"/>
  <c r="U15" i="3"/>
  <c r="Y15" i="3" s="1"/>
  <c r="Z15" i="2"/>
  <c r="V18" i="7"/>
  <c r="U10" i="3"/>
  <c r="Y10" i="3" s="1"/>
  <c r="Z10" i="2"/>
  <c r="V11" i="5"/>
  <c r="Q11" i="6"/>
  <c r="T11" i="6" s="1"/>
  <c r="U5" i="3"/>
  <c r="Y5" i="3" s="1"/>
  <c r="Z5" i="2"/>
  <c r="Z19" i="6"/>
  <c r="Q6" i="5"/>
  <c r="T6" i="5" s="1"/>
  <c r="Z6" i="4"/>
  <c r="V9" i="5"/>
  <c r="Q9" i="6"/>
  <c r="T9" i="6" s="1"/>
  <c r="Q12" i="5"/>
  <c r="T12" i="5" s="1"/>
  <c r="V12" i="4"/>
  <c r="V15" i="4"/>
  <c r="Q15" i="5"/>
  <c r="T15" i="5" s="1"/>
  <c r="V16" i="4"/>
  <c r="Q16" i="5"/>
  <c r="T16" i="5" s="1"/>
  <c r="Q18" i="3"/>
  <c r="T4" i="3"/>
  <c r="V9" i="6" l="1"/>
  <c r="Y9" i="6" s="1"/>
  <c r="Q9" i="7"/>
  <c r="T9" i="7" s="1"/>
  <c r="Z6" i="5"/>
  <c r="Q6" i="6"/>
  <c r="T6" i="6" s="1"/>
  <c r="V11" i="6"/>
  <c r="Q11" i="7"/>
  <c r="T11" i="7" s="1"/>
  <c r="U10" i="4"/>
  <c r="Y10" i="4" s="1"/>
  <c r="Z10" i="3"/>
  <c r="U15" i="4"/>
  <c r="Y15" i="4" s="1"/>
  <c r="Z15" i="3"/>
  <c r="V17" i="7"/>
  <c r="U8" i="4"/>
  <c r="Y8" i="4" s="1"/>
  <c r="Z8" i="3"/>
  <c r="U7" i="4"/>
  <c r="Y7" i="4" s="1"/>
  <c r="Z7" i="3"/>
  <c r="Q14" i="6"/>
  <c r="T14" i="6" s="1"/>
  <c r="V14" i="5"/>
  <c r="Q7" i="6"/>
  <c r="T7" i="6" s="1"/>
  <c r="Y12" i="5"/>
  <c r="U12" i="6" s="1"/>
  <c r="V4" i="3"/>
  <c r="V18" i="3" s="1"/>
  <c r="Q4" i="4"/>
  <c r="T18" i="3"/>
  <c r="Q10" i="6"/>
  <c r="T10" i="6" s="1"/>
  <c r="V10" i="5"/>
  <c r="Q5" i="6"/>
  <c r="T5" i="6" s="1"/>
  <c r="U17" i="6"/>
  <c r="Y17" i="6" s="1"/>
  <c r="Z17" i="5"/>
  <c r="Q12" i="6"/>
  <c r="T12" i="6" s="1"/>
  <c r="V12" i="5"/>
  <c r="Z9" i="5"/>
  <c r="U11" i="5"/>
  <c r="Y11" i="5" s="1"/>
  <c r="Z11" i="4"/>
  <c r="U4" i="3"/>
  <c r="Y17" i="2"/>
  <c r="Z17" i="2" s="1"/>
  <c r="Z4" i="2"/>
  <c r="U14" i="4"/>
  <c r="Y14" i="4" s="1"/>
  <c r="Z14" i="3"/>
  <c r="Y16" i="4"/>
  <c r="Y18" i="7"/>
  <c r="Z18" i="7" s="1"/>
  <c r="Q16" i="6"/>
  <c r="T16" i="6" s="1"/>
  <c r="V16" i="5"/>
  <c r="Q15" i="6"/>
  <c r="T15" i="6" s="1"/>
  <c r="V15" i="5"/>
  <c r="Z12" i="4"/>
  <c r="U5" i="4"/>
  <c r="Y5" i="4" s="1"/>
  <c r="Z5" i="3"/>
  <c r="V8" i="5"/>
  <c r="Q8" i="6"/>
  <c r="T8" i="6" s="1"/>
  <c r="U13" i="4"/>
  <c r="Y13" i="4" s="1"/>
  <c r="Z13" i="3"/>
  <c r="V13" i="5"/>
  <c r="Q13" i="6"/>
  <c r="T13" i="6" s="1"/>
  <c r="U9" i="7" l="1"/>
  <c r="Y9" i="7" s="1"/>
  <c r="M9" i="8" s="1"/>
  <c r="Z9" i="6"/>
  <c r="Q8" i="7"/>
  <c r="T8" i="7" s="1"/>
  <c r="U5" i="5"/>
  <c r="Y5" i="5" s="1"/>
  <c r="Z5" i="4"/>
  <c r="U11" i="6"/>
  <c r="Y11" i="6" s="1"/>
  <c r="Z11" i="5"/>
  <c r="Q12" i="7"/>
  <c r="T12" i="7" s="1"/>
  <c r="V12" i="6"/>
  <c r="Y12" i="6"/>
  <c r="U12" i="7" s="1"/>
  <c r="U7" i="5"/>
  <c r="Y7" i="5" s="1"/>
  <c r="Z7" i="4"/>
  <c r="U10" i="5"/>
  <c r="Y10" i="5" s="1"/>
  <c r="Z10" i="4"/>
  <c r="Q6" i="7"/>
  <c r="T6" i="7" s="1"/>
  <c r="Z6" i="6"/>
  <c r="U16" i="5"/>
  <c r="Y16" i="5" s="1"/>
  <c r="Z16" i="4"/>
  <c r="T4" i="4"/>
  <c r="Q19" i="4"/>
  <c r="U18" i="3"/>
  <c r="Y4" i="3"/>
  <c r="Z12" i="5"/>
  <c r="U17" i="7"/>
  <c r="Y17" i="7" s="1"/>
  <c r="Z17" i="7" s="1"/>
  <c r="Z17" i="6"/>
  <c r="Q14" i="7"/>
  <c r="T14" i="7" s="1"/>
  <c r="V14" i="6"/>
  <c r="U8" i="5"/>
  <c r="Y8" i="5" s="1"/>
  <c r="Z8" i="4"/>
  <c r="U15" i="5"/>
  <c r="Y15" i="5" s="1"/>
  <c r="Z15" i="4"/>
  <c r="I11" i="8"/>
  <c r="L11" i="8" s="1"/>
  <c r="V11" i="7"/>
  <c r="V9" i="7"/>
  <c r="I9" i="8"/>
  <c r="L9" i="8" s="1"/>
  <c r="Q13" i="7"/>
  <c r="T13" i="7" s="1"/>
  <c r="V13" i="6"/>
  <c r="U13" i="5"/>
  <c r="Y13" i="5" s="1"/>
  <c r="Z13" i="4"/>
  <c r="Q15" i="7"/>
  <c r="T15" i="7" s="1"/>
  <c r="V15" i="6"/>
  <c r="V16" i="6"/>
  <c r="Q16" i="7"/>
  <c r="T16" i="7" s="1"/>
  <c r="U14" i="5"/>
  <c r="Y14" i="5" s="1"/>
  <c r="Z14" i="4"/>
  <c r="Q5" i="7"/>
  <c r="T5" i="7" s="1"/>
  <c r="V10" i="6"/>
  <c r="Q10" i="7"/>
  <c r="T10" i="7" s="1"/>
  <c r="Q7" i="7"/>
  <c r="T7" i="7" s="1"/>
  <c r="I7" i="8" l="1"/>
  <c r="L7" i="8" s="1"/>
  <c r="U14" i="6"/>
  <c r="Y14" i="6" s="1"/>
  <c r="Z14" i="5"/>
  <c r="U13" i="6"/>
  <c r="Y13" i="6" s="1"/>
  <c r="Z13" i="5"/>
  <c r="N9" i="8"/>
  <c r="V14" i="7"/>
  <c r="I14" i="8"/>
  <c r="L14" i="8" s="1"/>
  <c r="U4" i="4"/>
  <c r="Y18" i="3"/>
  <c r="Z18" i="3" s="1"/>
  <c r="Z4" i="3"/>
  <c r="V12" i="7"/>
  <c r="Y12" i="7" s="1"/>
  <c r="I12" i="8"/>
  <c r="L12" i="8" s="1"/>
  <c r="U5" i="6"/>
  <c r="Y5" i="6" s="1"/>
  <c r="Z5" i="5"/>
  <c r="Q9" i="8"/>
  <c r="R9" i="8" s="1"/>
  <c r="V16" i="7"/>
  <c r="I16" i="8"/>
  <c r="L16" i="8" s="1"/>
  <c r="I15" i="8"/>
  <c r="L15" i="8" s="1"/>
  <c r="V15" i="7"/>
  <c r="N11" i="8"/>
  <c r="U8" i="6"/>
  <c r="Y8" i="6" s="1"/>
  <c r="Z8" i="5"/>
  <c r="U16" i="6"/>
  <c r="Y16" i="6" s="1"/>
  <c r="Z16" i="5"/>
  <c r="U10" i="6"/>
  <c r="Y10" i="6" s="1"/>
  <c r="Z10" i="5"/>
  <c r="I8" i="8"/>
  <c r="L8" i="8" s="1"/>
  <c r="I5" i="8"/>
  <c r="L5" i="8" s="1"/>
  <c r="Z9" i="7"/>
  <c r="U11" i="7"/>
  <c r="Y11" i="7" s="1"/>
  <c r="Z11" i="6"/>
  <c r="I10" i="8"/>
  <c r="L10" i="8" s="1"/>
  <c r="V10" i="7"/>
  <c r="I13" i="8"/>
  <c r="L13" i="8" s="1"/>
  <c r="V13" i="7"/>
  <c r="U15" i="6"/>
  <c r="Y15" i="6" s="1"/>
  <c r="Z15" i="5"/>
  <c r="Q4" i="5"/>
  <c r="V4" i="4"/>
  <c r="V19" i="4" s="1"/>
  <c r="T19" i="4"/>
  <c r="I6" i="8"/>
  <c r="L6" i="8" s="1"/>
  <c r="R6" i="8" s="1"/>
  <c r="Z6" i="7"/>
  <c r="U7" i="6"/>
  <c r="Y7" i="6" s="1"/>
  <c r="Z7" i="5"/>
  <c r="Z12" i="6"/>
  <c r="M12" i="8" l="1"/>
  <c r="Q12" i="8" s="1"/>
  <c r="Z12" i="7"/>
  <c r="U7" i="7"/>
  <c r="Y7" i="7" s="1"/>
  <c r="Z7" i="6"/>
  <c r="U15" i="7"/>
  <c r="Y15" i="7" s="1"/>
  <c r="Z15" i="6"/>
  <c r="M11" i="8"/>
  <c r="Q11" i="8" s="1"/>
  <c r="R11" i="8" s="1"/>
  <c r="Z11" i="7"/>
  <c r="U13" i="7"/>
  <c r="Y13" i="7" s="1"/>
  <c r="Z13" i="6"/>
  <c r="U16" i="7"/>
  <c r="Y16" i="7" s="1"/>
  <c r="Z16" i="6"/>
  <c r="Y4" i="4"/>
  <c r="U19" i="4"/>
  <c r="Q20" i="5"/>
  <c r="T4" i="5"/>
  <c r="N13" i="8"/>
  <c r="N10" i="8"/>
  <c r="N16" i="8"/>
  <c r="U5" i="7"/>
  <c r="Y5" i="7" s="1"/>
  <c r="Z5" i="6"/>
  <c r="U14" i="7"/>
  <c r="Y14" i="7" s="1"/>
  <c r="Z14" i="6"/>
  <c r="U10" i="7"/>
  <c r="Y10" i="7" s="1"/>
  <c r="Z10" i="6"/>
  <c r="U8" i="7"/>
  <c r="Y8" i="7" s="1"/>
  <c r="Z8" i="6"/>
  <c r="N15" i="8"/>
  <c r="R12" i="8"/>
  <c r="N12" i="8"/>
  <c r="N14" i="8"/>
  <c r="M8" i="8" l="1"/>
  <c r="Q8" i="8" s="1"/>
  <c r="R8" i="8" s="1"/>
  <c r="Z8" i="7"/>
  <c r="M14" i="8"/>
  <c r="Q14" i="8" s="1"/>
  <c r="R14" i="8" s="1"/>
  <c r="Z14" i="7"/>
  <c r="Y19" i="4"/>
  <c r="Z19" i="4" s="1"/>
  <c r="U4" i="5"/>
  <c r="Z4" i="4"/>
  <c r="M10" i="8"/>
  <c r="Q10" i="8" s="1"/>
  <c r="R10" i="8" s="1"/>
  <c r="Z10" i="7"/>
  <c r="Q4" i="6"/>
  <c r="T20" i="5"/>
  <c r="V4" i="5"/>
  <c r="V20" i="5" s="1"/>
  <c r="M7" i="8"/>
  <c r="Q7" i="8" s="1"/>
  <c r="R7" i="8" s="1"/>
  <c r="Z7" i="7"/>
  <c r="M5" i="8"/>
  <c r="Q5" i="8" s="1"/>
  <c r="R5" i="8" s="1"/>
  <c r="Z5" i="7"/>
  <c r="M16" i="8"/>
  <c r="Q16" i="8" s="1"/>
  <c r="R16" i="8" s="1"/>
  <c r="Z16" i="7"/>
  <c r="M13" i="8"/>
  <c r="Q13" i="8" s="1"/>
  <c r="R13" i="8" s="1"/>
  <c r="Z13" i="7"/>
  <c r="M15" i="8"/>
  <c r="Q15" i="8" s="1"/>
  <c r="R15" i="8" s="1"/>
  <c r="Z15" i="7"/>
  <c r="Q21" i="6" l="1"/>
  <c r="T4" i="6"/>
  <c r="Y4" i="5"/>
  <c r="U20" i="5"/>
  <c r="Y20" i="5" l="1"/>
  <c r="U4" i="6"/>
  <c r="Z4" i="5"/>
  <c r="Z20" i="5" s="1"/>
  <c r="V4" i="6"/>
  <c r="V21" i="6" s="1"/>
  <c r="Q4" i="7"/>
  <c r="T21" i="6"/>
  <c r="Q22" i="7" l="1"/>
  <c r="T4" i="7"/>
  <c r="Y4" i="6"/>
  <c r="U21" i="6"/>
  <c r="U4" i="7" l="1"/>
  <c r="Y21" i="6"/>
  <c r="Z4" i="6"/>
  <c r="Z21" i="6" s="1"/>
  <c r="T22" i="7"/>
  <c r="I4" i="8"/>
  <c r="V4" i="7"/>
  <c r="V22" i="7" s="1"/>
  <c r="I131" i="8" l="1"/>
  <c r="L4" i="8"/>
  <c r="U22" i="7"/>
  <c r="Y4" i="7"/>
  <c r="Y22" i="7" l="1"/>
  <c r="M4" i="8"/>
  <c r="Z4" i="7"/>
  <c r="Z22" i="7" s="1"/>
  <c r="N4" i="8"/>
  <c r="N131" i="8" s="1"/>
  <c r="L131" i="8"/>
  <c r="M131" i="8" l="1"/>
  <c r="Q4" i="8"/>
  <c r="Q131" i="8" l="1"/>
  <c r="R4" i="8"/>
  <c r="R131" i="8" s="1"/>
</calcChain>
</file>

<file path=xl/comments1.xml><?xml version="1.0" encoding="utf-8"?>
<comments xmlns="http://schemas.openxmlformats.org/spreadsheetml/2006/main">
  <authors>
    <author>Nematullah PC</author>
  </authors>
  <commentList>
    <comment ref="V6" authorId="0" shapeId="0">
      <text>
        <r>
          <rPr>
            <b/>
            <sz val="9"/>
            <color indexed="81"/>
            <rFont val="Tahoma"/>
            <family val="2"/>
          </rPr>
          <t>Nematullah PC:</t>
        </r>
        <r>
          <rPr>
            <sz val="9"/>
            <color indexed="81"/>
            <rFont val="Tahoma"/>
            <family val="2"/>
          </rPr>
          <t xml:space="preserve">
purchase date 1th period 2004 
2004-mar2012=8years&amp;3month(99months)
apr-dec2012=9months
Total 99+9=108months
</t>
        </r>
      </text>
    </comment>
    <comment ref="V7" authorId="0" shapeId="0">
      <text>
        <r>
          <rPr>
            <b/>
            <sz val="9"/>
            <color indexed="81"/>
            <rFont val="Tahoma"/>
            <family val="2"/>
          </rPr>
          <t>Nematullah PC:</t>
        </r>
        <r>
          <rPr>
            <sz val="9"/>
            <color indexed="81"/>
            <rFont val="Tahoma"/>
            <family val="2"/>
          </rPr>
          <t xml:space="preserve">
purchase date 10th period 2004 
2004-mar2012=7years&amp;6Months(90months)
apr-dec2012=9months
Total 90+9=99months
</t>
        </r>
      </text>
    </comment>
    <comment ref="V8" authorId="0" shapeId="0">
      <text>
        <r>
          <rPr>
            <b/>
            <sz val="9"/>
            <color indexed="81"/>
            <rFont val="Tahoma"/>
            <family val="2"/>
          </rPr>
          <t>Nematullah PC:</t>
        </r>
        <r>
          <rPr>
            <sz val="9"/>
            <color indexed="81"/>
            <rFont val="Tahoma"/>
            <family val="2"/>
          </rPr>
          <t xml:space="preserve">
purchase date 12th period 2007
2007-mar2012=4years&amp;4Months(52months)
apr-dec2012=9months
Total 52+9=61months
</t>
        </r>
      </text>
    </comment>
  </commentList>
</comments>
</file>

<file path=xl/sharedStrings.xml><?xml version="1.0" encoding="utf-8"?>
<sst xmlns="http://schemas.openxmlformats.org/spreadsheetml/2006/main" count="2057" uniqueCount="292">
  <si>
    <t>1391</t>
  </si>
  <si>
    <t>COST</t>
  </si>
  <si>
    <t>DEPRECIATION</t>
  </si>
  <si>
    <t>NBV</t>
  </si>
  <si>
    <t>Opening Cost</t>
  </si>
  <si>
    <t>Addition</t>
  </si>
  <si>
    <t>Deletion</t>
  </si>
  <si>
    <t>Closing Cost</t>
  </si>
  <si>
    <t>Opening</t>
  </si>
  <si>
    <t xml:space="preserve">Charge </t>
  </si>
  <si>
    <t>Impairment</t>
  </si>
  <si>
    <t>Closing</t>
  </si>
  <si>
    <t xml:space="preserve">Period </t>
  </si>
  <si>
    <t>Year</t>
  </si>
  <si>
    <t>Ref</t>
  </si>
  <si>
    <t>Document #</t>
  </si>
  <si>
    <t>Document Date</t>
  </si>
  <si>
    <t>Assignment</t>
  </si>
  <si>
    <t>QTY</t>
  </si>
  <si>
    <t>Type Of Asset</t>
  </si>
  <si>
    <t>Serial #</t>
  </si>
  <si>
    <t xml:space="preserve">Department </t>
  </si>
  <si>
    <t>Office/Location</t>
  </si>
  <si>
    <t>Name</t>
  </si>
  <si>
    <t>Man#</t>
  </si>
  <si>
    <t>Remarks</t>
  </si>
  <si>
    <t>ADJ</t>
  </si>
  <si>
    <t>20.03.2012</t>
  </si>
  <si>
    <t>NA</t>
  </si>
  <si>
    <t>1EA</t>
  </si>
  <si>
    <t>RR-00181A310/XT</t>
  </si>
  <si>
    <t>WALI MOHAMMAD</t>
  </si>
  <si>
    <t>ADJ OF ENGINE</t>
  </si>
  <si>
    <t>Brought from Engines</t>
  </si>
  <si>
    <t>RR-3337/XT</t>
  </si>
  <si>
    <t>JTD8-15</t>
  </si>
  <si>
    <t>AIRCRAFT ENGINE  STAND B727</t>
  </si>
  <si>
    <t>Brought from G/E</t>
  </si>
  <si>
    <t>Life</t>
  </si>
  <si>
    <t>ENGINE WASH
JMP/CFM56/D/4777/C200</t>
  </si>
  <si>
    <t>S 2922</t>
  </si>
  <si>
    <t>RR-2668</t>
  </si>
  <si>
    <t>65P10AR</t>
  </si>
  <si>
    <t>AXLE JACK 
65 TON</t>
  </si>
  <si>
    <t>ENGINE SHOP</t>
  </si>
  <si>
    <t>TOOL</t>
  </si>
  <si>
    <t>19.03.2004</t>
  </si>
  <si>
    <t>13.12.2004</t>
  </si>
  <si>
    <t>RR-2893</t>
  </si>
  <si>
    <t>STROZ BORESCOPE</t>
  </si>
  <si>
    <t>01.03.2007</t>
  </si>
  <si>
    <t>RR-00507AB</t>
  </si>
  <si>
    <t>1SET</t>
  </si>
  <si>
    <t>CF6-50C2</t>
  </si>
  <si>
    <t>ENGINE CHANGE TOOL KIT</t>
  </si>
  <si>
    <t>VP TECHNIC</t>
  </si>
  <si>
    <t>PART #</t>
  </si>
  <si>
    <t>1392</t>
  </si>
  <si>
    <t>1393</t>
  </si>
  <si>
    <t>DIFF</t>
  </si>
  <si>
    <t>21.12.2014</t>
  </si>
  <si>
    <t>7EA</t>
  </si>
  <si>
    <t>SEE WORKING TABLE</t>
  </si>
  <si>
    <t>SEE WORKING</t>
  </si>
  <si>
    <t>NDT&amp;INSPCTION</t>
  </si>
  <si>
    <t>03-09</t>
  </si>
  <si>
    <t>TOOL&amp;ENGINE SHOP</t>
  </si>
  <si>
    <t>1394</t>
  </si>
  <si>
    <t>20.04.2012</t>
  </si>
  <si>
    <t>PAMIR</t>
  </si>
  <si>
    <t>02A1256-0111</t>
  </si>
  <si>
    <t>02A2560-0111</t>
  </si>
  <si>
    <t>02A7851-014</t>
  </si>
  <si>
    <t>F80000-7</t>
  </si>
  <si>
    <t>F-80060-6</t>
  </si>
  <si>
    <t>F80001-1</t>
  </si>
  <si>
    <t>F80060-6</t>
  </si>
  <si>
    <t>NOSE JACK B737</t>
  </si>
  <si>
    <t>MAIN JACK B737</t>
  </si>
  <si>
    <t>TAIL JACK B737</t>
  </si>
  <si>
    <t>NIL</t>
  </si>
  <si>
    <t>TECH SUPPLY</t>
  </si>
  <si>
    <t>ADDITION1393</t>
  </si>
  <si>
    <t>ADDITION 1394</t>
  </si>
  <si>
    <t>Document
 #</t>
  </si>
  <si>
    <t>Document 
Date</t>
  </si>
  <si>
    <t>1-12</t>
  </si>
  <si>
    <t>23EA</t>
  </si>
  <si>
    <t>27EA</t>
  </si>
  <si>
    <t xml:space="preserve"> Tools '1398</t>
  </si>
  <si>
    <t>Tools  '1397</t>
  </si>
  <si>
    <t>1395</t>
  </si>
  <si>
    <t>1396</t>
  </si>
  <si>
    <t>2014</t>
  </si>
  <si>
    <t>MK-60-CY-130-D</t>
  </si>
  <si>
    <t>XLG3SYS-T</t>
  </si>
  <si>
    <t>XLG3PM6130</t>
  </si>
  <si>
    <t>XL4TM6105FG</t>
  </si>
  <si>
    <t>XL4TM61105FN-8651</t>
  </si>
  <si>
    <t>XL4TM61015SG</t>
  </si>
  <si>
    <t>XLG3T61120FG</t>
  </si>
  <si>
    <t>XLG3T61120SG</t>
  </si>
  <si>
    <t>XLG3ABAT/UPS2</t>
  </si>
  <si>
    <t>MPI BENCH TYPE MACHINE</t>
  </si>
  <si>
    <t>XLG3 SYSTEM (INCLUDE USB 8G BAND FLEX USB ADAPTER)</t>
  </si>
  <si>
    <t>XLG3 3DPHASE PROBE</t>
  </si>
  <si>
    <t>MEASUREMENT TIP8-250MM</t>
  </si>
  <si>
    <t xml:space="preserve">MEASUREMENT TIP EWDFOEUS </t>
  </si>
  <si>
    <t>MEASUREMENT TIP SLIDE 7MM</t>
  </si>
  <si>
    <t>XLG3 AND XLGO OPTION TIP</t>
  </si>
  <si>
    <t>XLG3 SYSTEM BATTERY</t>
  </si>
  <si>
    <t>14351805</t>
  </si>
  <si>
    <t>VP TECNIC</t>
  </si>
  <si>
    <t>INSPECTION OFFICE</t>
  </si>
  <si>
    <t>NDT DEPARTMENT</t>
  </si>
  <si>
    <t>2015</t>
  </si>
  <si>
    <t>CFM56-3C</t>
  </si>
  <si>
    <t>C71003-247</t>
  </si>
  <si>
    <t>6086C00368</t>
  </si>
  <si>
    <t>6086C00369</t>
  </si>
  <si>
    <t>6086C00370</t>
  </si>
  <si>
    <t>6086C00371</t>
  </si>
  <si>
    <t>AD3R250</t>
  </si>
  <si>
    <t>721-15</t>
  </si>
  <si>
    <t>721-30</t>
  </si>
  <si>
    <t>QD4R600</t>
  </si>
  <si>
    <t>QJR117E</t>
  </si>
  <si>
    <t>775A-50</t>
  </si>
  <si>
    <t>6086C00359</t>
  </si>
  <si>
    <t>6086C00360</t>
  </si>
  <si>
    <t>6086C00363</t>
  </si>
  <si>
    <t>6086C00364</t>
  </si>
  <si>
    <t>6086C00365</t>
  </si>
  <si>
    <t>6086C00366</t>
  </si>
  <si>
    <t>6086C00367</t>
  </si>
  <si>
    <t>ENGINE STAND</t>
  </si>
  <si>
    <t>BOOTSTRAP</t>
  </si>
  <si>
    <t>TORQUE METER</t>
  </si>
  <si>
    <t>MAKITA CHARGING DRILL (TWO SIDE)</t>
  </si>
  <si>
    <t>TYRE BRAKER ADAPTER</t>
  </si>
  <si>
    <t>MAKITA IRON CUTTER</t>
  </si>
  <si>
    <t>MAKITA CUTTER 2419</t>
  </si>
  <si>
    <t>50811277073/20/2016</t>
  </si>
  <si>
    <t>8881513/20/2016</t>
  </si>
  <si>
    <t>3972009493/20/2016</t>
  </si>
  <si>
    <t>8294013/20/2016</t>
  </si>
  <si>
    <t>05090720503/20/2016</t>
  </si>
  <si>
    <t>07090870463/20/2016</t>
  </si>
  <si>
    <t>07090781743/20/2016</t>
  </si>
  <si>
    <t>2091135033/20/2016</t>
  </si>
  <si>
    <t>2091135073/20/2016</t>
  </si>
  <si>
    <t>2091135083/20/2016</t>
  </si>
  <si>
    <t>2091176003/20/2016</t>
  </si>
  <si>
    <t>1071300453/20/2016</t>
  </si>
  <si>
    <t>6083220583/20/2016</t>
  </si>
  <si>
    <t>060090762522/15/2017</t>
  </si>
  <si>
    <t>06090762532/15/2017</t>
  </si>
  <si>
    <t>06090800492/15/2017</t>
  </si>
  <si>
    <t>10061004012/17/2017</t>
  </si>
  <si>
    <t>119100383243/7/2016</t>
  </si>
  <si>
    <t>09J0326/16/2016</t>
  </si>
  <si>
    <t>09J0486/16/2016</t>
  </si>
  <si>
    <t>TOOL CRIP</t>
  </si>
  <si>
    <t>2016</t>
  </si>
  <si>
    <t>GOV87634 FG-EQU-95-4480</t>
  </si>
  <si>
    <t>GOV87634 FG-EQU-95-4481</t>
  </si>
  <si>
    <t>98A07004003000</t>
  </si>
  <si>
    <t>98A07004003001</t>
  </si>
  <si>
    <t>98A07004002000</t>
  </si>
  <si>
    <t>FDIX50</t>
  </si>
  <si>
    <t>F72951-1</t>
  </si>
  <si>
    <t>F80166-1</t>
  </si>
  <si>
    <t>QD3R250</t>
  </si>
  <si>
    <t>3SDR-1501</t>
  </si>
  <si>
    <t>2SDR-501</t>
  </si>
  <si>
    <t>730/5</t>
  </si>
  <si>
    <t>A807154</t>
  </si>
  <si>
    <t>50-250FTLB</t>
  </si>
  <si>
    <t>30-150FTLB</t>
  </si>
  <si>
    <t>212-8A</t>
  </si>
  <si>
    <t>212-10A</t>
  </si>
  <si>
    <t>MIZ-21B</t>
  </si>
  <si>
    <t>MTSGES-0001-0003, CFM56-3
/5/7 , V2500 ENGINE</t>
  </si>
  <si>
    <t>ARMSTRONG 173-PIECE</t>
  </si>
  <si>
    <t>WING JACK PAD ASSY LH</t>
  </si>
  <si>
    <t>WING JACK PAD ASSY RH</t>
  </si>
  <si>
    <t>ADAPTER</t>
  </si>
  <si>
    <t>GAUGE-FORCE</t>
  </si>
  <si>
    <t>MANOMETER-WATER,TEST EQUIPMENT</t>
  </si>
  <si>
    <t>FIXTURE-TESTER</t>
  </si>
  <si>
    <t>TORQUE METER(50-250 FT-LB)</t>
  </si>
  <si>
    <t>TORQUE METER(30-200 IN-LBS)</t>
  </si>
  <si>
    <t>TORQUE METER(30-150 IN-LBS)</t>
  </si>
  <si>
    <t>TORQUE METER(10-50 IN-LBS)</t>
  </si>
  <si>
    <t>TORQUE METER(5-36 FT-LBS)</t>
  </si>
  <si>
    <t>TORQUE METER(50-250 FT-LBS)</t>
  </si>
  <si>
    <t>TORQUE METER(20-110 FT-LBS)</t>
  </si>
  <si>
    <t>APIX BITS 4 WING (100) EA</t>
  </si>
  <si>
    <t>EDDY CURRENT MACHINE</t>
  </si>
  <si>
    <t>ENGINE SHIP / TRANSPORTATION STAND</t>
  </si>
  <si>
    <t>0509072050</t>
  </si>
  <si>
    <t>11910038324</t>
  </si>
  <si>
    <t>870165</t>
  </si>
  <si>
    <t>888151</t>
  </si>
  <si>
    <t>608322058</t>
  </si>
  <si>
    <t>0709087174</t>
  </si>
  <si>
    <t>5081127707</t>
  </si>
  <si>
    <t>2003/426754</t>
  </si>
  <si>
    <t>829401</t>
  </si>
  <si>
    <t>TYPE: MIZ-21B</t>
  </si>
  <si>
    <t>Tool Crip</t>
  </si>
  <si>
    <t>Technical store warehouse</t>
  </si>
  <si>
    <t>2017</t>
  </si>
  <si>
    <t>F71329</t>
  </si>
  <si>
    <t>B737-400</t>
  </si>
  <si>
    <t>B737-300/400/500</t>
  </si>
  <si>
    <t>CF6-50</t>
  </si>
  <si>
    <t>Malabar Model 250 Turbine oil</t>
  </si>
  <si>
    <t>ITS0619</t>
  </si>
  <si>
    <t>Malabar Model 260 Skydrol</t>
  </si>
  <si>
    <t>Malabar Model 270 Hydraulic</t>
  </si>
  <si>
    <t xml:space="preserve"> Malabar Model 360 Skydrol</t>
  </si>
  <si>
    <t>Sicma Seat Model 9585</t>
  </si>
  <si>
    <t>T5-8002-104B-00</t>
  </si>
  <si>
    <t>T60-1001-C8-1A</t>
  </si>
  <si>
    <t>38-2016</t>
  </si>
  <si>
    <t>Tracer-Leakage, Internal Tank Leakage taster</t>
  </si>
  <si>
    <t>Structural Repair Manual</t>
  </si>
  <si>
    <t>Wiring Diagram Manual</t>
  </si>
  <si>
    <t>System Schematiec Manual</t>
  </si>
  <si>
    <t>(AC) maintenance task card &amp; task card index</t>
  </si>
  <si>
    <t>Maintenance Planning Data</t>
  </si>
  <si>
    <t>Illustrated Parts Catalog</t>
  </si>
  <si>
    <t>Aircraft Maintenance Manual</t>
  </si>
  <si>
    <t>Ship Transportation Stand</t>
  </si>
  <si>
    <t>Dispenser Pump</t>
  </si>
  <si>
    <t>25 Person Life Raft Canopy Included</t>
  </si>
  <si>
    <t>DISPENSER PUMP</t>
  </si>
  <si>
    <t>CMM</t>
  </si>
  <si>
    <t xml:space="preserve">Tension Meter </t>
  </si>
  <si>
    <t>Digital Chronometer</t>
  </si>
  <si>
    <t>Flight Crew Operations Manual</t>
  </si>
  <si>
    <t>Quick reference hand book (QRH)</t>
  </si>
  <si>
    <t>Service and use of material(FCON &amp;QRH)B737-400</t>
  </si>
  <si>
    <t xml:space="preserve"> NSN</t>
  </si>
  <si>
    <t>Tools Crip</t>
  </si>
  <si>
    <t>YA-PID</t>
  </si>
  <si>
    <t>Hanger # 2</t>
  </si>
  <si>
    <t>Training Center</t>
  </si>
  <si>
    <t>Engineering Dep</t>
  </si>
  <si>
    <t>Tool Shop</t>
  </si>
  <si>
    <t>Head of Engineering</t>
  </si>
  <si>
    <t>35M5M01150000</t>
  </si>
  <si>
    <t>99A53003001106</t>
  </si>
  <si>
    <t>99A57103031000</t>
  </si>
  <si>
    <t>99A57103033000</t>
  </si>
  <si>
    <t>99A57103038000</t>
  </si>
  <si>
    <t>99A57204387000</t>
  </si>
  <si>
    <t>99A57204410000</t>
  </si>
  <si>
    <t>99A57103005002</t>
  </si>
  <si>
    <t>99A57204391001</t>
  </si>
  <si>
    <t>99A57204394000</t>
  </si>
  <si>
    <t>99D51107295000</t>
  </si>
  <si>
    <t>99A57004001320</t>
  </si>
  <si>
    <t>99A57204401000</t>
  </si>
  <si>
    <t>DADC TEST SET</t>
  </si>
  <si>
    <t>CALIBRATION BLACK</t>
  </si>
  <si>
    <t>CALIBRATION STANDART</t>
  </si>
  <si>
    <t>RERERENCE STANDART</t>
  </si>
  <si>
    <t>CALILBRATION STANDARD</t>
  </si>
  <si>
    <t>0567686/13/2018</t>
  </si>
  <si>
    <t>0567779/28/2018</t>
  </si>
  <si>
    <t>0567787/26/2018</t>
  </si>
  <si>
    <t>0567697/20/2018</t>
  </si>
  <si>
    <t>0567736/21/2018</t>
  </si>
  <si>
    <t>0567756/22/2018</t>
  </si>
  <si>
    <t>0567797/26/2018</t>
  </si>
  <si>
    <t>0567747/31/2018</t>
  </si>
  <si>
    <t>0567767/11/2018</t>
  </si>
  <si>
    <t>0567687/27/2018</t>
  </si>
  <si>
    <t>0567728/3/2018</t>
  </si>
  <si>
    <t>0567717/17/2018</t>
  </si>
  <si>
    <t>NDT Shop</t>
  </si>
  <si>
    <t xml:space="preserve">Arm Strong USA </t>
  </si>
  <si>
    <t>Digital Optical Micrometer</t>
  </si>
  <si>
    <t>ENGINE SHIPPING STAND</t>
  </si>
  <si>
    <t>TOL-000014</t>
  </si>
  <si>
    <t>TOL-000015</t>
  </si>
  <si>
    <t>TOL-000016</t>
  </si>
  <si>
    <t>TOL-000017</t>
  </si>
  <si>
    <t>TOL-000018</t>
  </si>
  <si>
    <t>Hanger Foreman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</si>
</sst>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[$AFN]\ * #,##0.00_);_([$AFN]\ * \(#,##0.00\);_([$AFN]\ 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Garamond"/>
      <family val="1"/>
    </font>
    <font>
      <b/>
      <sz val="10"/>
      <name val="Garamond"/>
      <family val="1"/>
    </font>
    <font>
      <sz val="10"/>
      <color theme="1"/>
      <name val="Garamond"/>
      <family val="1"/>
    </font>
    <font>
      <b/>
      <sz val="10"/>
      <color theme="1"/>
      <name val="Garamond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Garamond"/>
      <family val="1"/>
    </font>
    <font>
      <sz val="11"/>
      <color theme="1"/>
      <name val="Garamond"/>
      <family val="1"/>
    </font>
    <font>
      <sz val="11"/>
      <name val="Garamond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</cellStyleXfs>
  <cellXfs count="91">
    <xf numFmtId="0" fontId="0" fillId="0" borderId="0" xfId="0"/>
    <xf numFmtId="164" fontId="3" fillId="0" borderId="0" xfId="1" applyNumberFormat="1" applyFont="1" applyFill="1" applyBorder="1"/>
    <xf numFmtId="164" fontId="5" fillId="0" borderId="0" xfId="1" applyNumberFormat="1" applyFont="1" applyFill="1" applyBorder="1"/>
    <xf numFmtId="0" fontId="3" fillId="0" borderId="0" xfId="3" applyFont="1" applyFill="1" applyBorder="1" applyAlignment="1">
      <alignment horizontal="center"/>
    </xf>
    <xf numFmtId="0" fontId="3" fillId="0" borderId="0" xfId="2" applyFont="1" applyFill="1"/>
    <xf numFmtId="1" fontId="3" fillId="0" borderId="0" xfId="2" applyNumberFormat="1" applyFont="1" applyFill="1"/>
    <xf numFmtId="1" fontId="3" fillId="0" borderId="0" xfId="2" applyNumberFormat="1" applyFont="1" applyFill="1" applyAlignment="1">
      <alignment horizontal="center"/>
    </xf>
    <xf numFmtId="1" fontId="3" fillId="0" borderId="0" xfId="2" applyNumberFormat="1" applyFont="1" applyFill="1" applyAlignment="1"/>
    <xf numFmtId="164" fontId="3" fillId="0" borderId="0" xfId="2" applyNumberFormat="1" applyFont="1" applyFill="1"/>
    <xf numFmtId="0" fontId="5" fillId="0" borderId="0" xfId="0" applyFont="1" applyFill="1"/>
    <xf numFmtId="164" fontId="4" fillId="0" borderId="5" xfId="1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vertical="center"/>
    </xf>
    <xf numFmtId="1" fontId="5" fillId="0" borderId="0" xfId="0" applyNumberFormat="1" applyFont="1" applyFill="1"/>
    <xf numFmtId="1" fontId="5" fillId="0" borderId="0" xfId="0" applyNumberFormat="1" applyFont="1" applyFill="1" applyAlignment="1">
      <alignment horizontal="center"/>
    </xf>
    <xf numFmtId="1" fontId="5" fillId="0" borderId="0" xfId="0" applyNumberFormat="1" applyFont="1" applyFill="1" applyAlignment="1"/>
    <xf numFmtId="164" fontId="5" fillId="0" borderId="0" xfId="0" applyNumberFormat="1" applyFont="1" applyFill="1"/>
    <xf numFmtId="164" fontId="3" fillId="0" borderId="0" xfId="1" applyNumberFormat="1" applyFont="1" applyFill="1" applyBorder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164" fontId="5" fillId="0" borderId="0" xfId="1" applyNumberFormat="1" applyFont="1" applyFill="1"/>
    <xf numFmtId="43" fontId="5" fillId="0" borderId="0" xfId="1" applyFont="1" applyFill="1"/>
    <xf numFmtId="164" fontId="3" fillId="0" borderId="0" xfId="1" applyNumberFormat="1" applyFont="1" applyFill="1"/>
    <xf numFmtId="0" fontId="3" fillId="0" borderId="0" xfId="1" applyNumberFormat="1" applyFont="1" applyFill="1" applyAlignment="1">
      <alignment horizontal="center"/>
    </xf>
    <xf numFmtId="164" fontId="3" fillId="0" borderId="0" xfId="1" applyNumberFormat="1" applyFont="1" applyFill="1" applyAlignment="1">
      <alignment horizontal="center"/>
    </xf>
    <xf numFmtId="1" fontId="3" fillId="0" borderId="0" xfId="1" applyNumberFormat="1" applyFont="1" applyFill="1" applyAlignment="1">
      <alignment horizontal="center"/>
    </xf>
    <xf numFmtId="1" fontId="3" fillId="0" borderId="0" xfId="1" applyNumberFormat="1" applyFont="1" applyFill="1" applyAlignment="1"/>
    <xf numFmtId="164" fontId="6" fillId="0" borderId="8" xfId="1" applyNumberFormat="1" applyFont="1" applyFill="1" applyBorder="1"/>
    <xf numFmtId="0" fontId="3" fillId="0" borderId="0" xfId="1" applyNumberFormat="1" applyFont="1" applyFill="1" applyBorder="1" applyAlignment="1">
      <alignment horizontal="center"/>
    </xf>
    <xf numFmtId="43" fontId="5" fillId="0" borderId="0" xfId="1" applyNumberFormat="1" applyFont="1" applyFill="1"/>
    <xf numFmtId="164" fontId="4" fillId="0" borderId="2" xfId="1" applyNumberFormat="1" applyFont="1" applyFill="1" applyBorder="1" applyAlignment="1">
      <alignment horizontal="center" vertical="center"/>
    </xf>
    <xf numFmtId="164" fontId="4" fillId="0" borderId="5" xfId="1" applyNumberFormat="1" applyFont="1" applyFill="1" applyBorder="1" applyAlignment="1">
      <alignment horizontal="center" vertical="center"/>
    </xf>
    <xf numFmtId="1" fontId="3" fillId="0" borderId="0" xfId="2" applyNumberFormat="1" applyFont="1" applyFill="1" applyAlignment="1">
      <alignment horizontal="left"/>
    </xf>
    <xf numFmtId="1" fontId="5" fillId="0" borderId="0" xfId="0" applyNumberFormat="1" applyFont="1" applyFill="1" applyAlignment="1">
      <alignment horizontal="left"/>
    </xf>
    <xf numFmtId="1" fontId="3" fillId="0" borderId="0" xfId="1" applyNumberFormat="1" applyFont="1" applyFill="1" applyBorder="1" applyAlignment="1">
      <alignment horizontal="left" wrapText="1"/>
    </xf>
    <xf numFmtId="0" fontId="3" fillId="0" borderId="0" xfId="3" applyFont="1" applyFill="1" applyBorder="1" applyAlignment="1">
      <alignment horizontal="left" wrapText="1"/>
    </xf>
    <xf numFmtId="0" fontId="3" fillId="0" borderId="0" xfId="3" applyFont="1" applyFill="1" applyBorder="1" applyAlignment="1">
      <alignment horizontal="left"/>
    </xf>
    <xf numFmtId="1" fontId="3" fillId="0" borderId="0" xfId="1" applyNumberFormat="1" applyFont="1" applyFill="1" applyAlignment="1">
      <alignment horizontal="left"/>
    </xf>
    <xf numFmtId="0" fontId="3" fillId="0" borderId="0" xfId="2" applyFont="1" applyFill="1" applyAlignment="1">
      <alignment horizontal="center"/>
    </xf>
    <xf numFmtId="0" fontId="5" fillId="0" borderId="0" xfId="0" applyFont="1" applyFill="1" applyAlignment="1">
      <alignment horizontal="center"/>
    </xf>
    <xf numFmtId="164" fontId="4" fillId="0" borderId="5" xfId="1" applyNumberFormat="1" applyFont="1" applyFill="1" applyBorder="1" applyAlignment="1">
      <alignment horizontal="center" vertical="center"/>
    </xf>
    <xf numFmtId="49" fontId="3" fillId="0" borderId="0" xfId="3" applyNumberFormat="1" applyFont="1" applyFill="1" applyBorder="1" applyAlignment="1">
      <alignment horizontal="center"/>
    </xf>
    <xf numFmtId="164" fontId="4" fillId="0" borderId="5" xfId="1" applyNumberFormat="1" applyFont="1" applyFill="1" applyBorder="1" applyAlignment="1">
      <alignment horizontal="center" vertical="center"/>
    </xf>
    <xf numFmtId="164" fontId="4" fillId="0" borderId="5" xfId="1" applyNumberFormat="1" applyFont="1" applyFill="1" applyBorder="1" applyAlignment="1">
      <alignment horizontal="center" vertical="center"/>
    </xf>
    <xf numFmtId="164" fontId="6" fillId="2" borderId="8" xfId="1" applyNumberFormat="1" applyFont="1" applyFill="1" applyBorder="1"/>
    <xf numFmtId="164" fontId="4" fillId="0" borderId="0" xfId="1" applyNumberFormat="1" applyFont="1" applyFill="1" applyAlignment="1">
      <alignment horizontal="center"/>
    </xf>
    <xf numFmtId="3" fontId="9" fillId="0" borderId="2" xfId="0" applyNumberFormat="1" applyFont="1" applyFill="1" applyBorder="1"/>
    <xf numFmtId="3" fontId="5" fillId="0" borderId="0" xfId="0" applyNumberFormat="1" applyFont="1" applyFill="1"/>
    <xf numFmtId="0" fontId="5" fillId="0" borderId="0" xfId="0" applyFont="1" applyFill="1" applyBorder="1"/>
    <xf numFmtId="3" fontId="9" fillId="0" borderId="0" xfId="0" applyNumberFormat="1" applyFont="1" applyFill="1" applyBorder="1"/>
    <xf numFmtId="49" fontId="10" fillId="0" borderId="2" xfId="0" applyNumberFormat="1" applyFont="1" applyFill="1" applyBorder="1" applyAlignment="1" applyProtection="1">
      <alignment horizontal="center"/>
      <protection locked="0"/>
    </xf>
    <xf numFmtId="49" fontId="10" fillId="0" borderId="2" xfId="0" applyNumberFormat="1" applyFont="1" applyFill="1" applyBorder="1" applyAlignment="1">
      <alignment horizontal="center"/>
    </xf>
    <xf numFmtId="49" fontId="10" fillId="0" borderId="2" xfId="0" applyNumberFormat="1" applyFont="1" applyFill="1" applyBorder="1" applyAlignment="1" applyProtection="1">
      <alignment horizontal="center" wrapText="1"/>
      <protection locked="0"/>
    </xf>
    <xf numFmtId="49" fontId="10" fillId="0" borderId="2" xfId="0" applyNumberFormat="1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/>
    </xf>
    <xf numFmtId="41" fontId="10" fillId="0" borderId="2" xfId="0" applyNumberFormat="1" applyFont="1" applyFill="1" applyBorder="1" applyProtection="1">
      <protection locked="0"/>
    </xf>
    <xf numFmtId="41" fontId="10" fillId="0" borderId="2" xfId="0" applyNumberFormat="1" applyFont="1" applyFill="1" applyBorder="1"/>
    <xf numFmtId="0" fontId="11" fillId="0" borderId="2" xfId="3" applyFont="1" applyFill="1" applyBorder="1" applyAlignment="1">
      <alignment horizontal="center"/>
    </xf>
    <xf numFmtId="49" fontId="10" fillId="0" borderId="2" xfId="0" applyNumberFormat="1" applyFont="1" applyFill="1" applyBorder="1"/>
    <xf numFmtId="0" fontId="10" fillId="0" borderId="2" xfId="0" applyFont="1" applyFill="1" applyBorder="1" applyAlignment="1"/>
    <xf numFmtId="0" fontId="10" fillId="0" borderId="2" xfId="0" applyFont="1" applyFill="1" applyBorder="1" applyAlignment="1">
      <alignment horizontal="left"/>
    </xf>
    <xf numFmtId="49" fontId="10" fillId="0" borderId="2" xfId="0" applyNumberFormat="1" applyFont="1" applyFill="1" applyBorder="1" applyAlignment="1"/>
    <xf numFmtId="41" fontId="11" fillId="0" borderId="2" xfId="1" applyNumberFormat="1" applyFont="1" applyFill="1" applyBorder="1"/>
    <xf numFmtId="41" fontId="10" fillId="0" borderId="2" xfId="1" applyNumberFormat="1" applyFont="1" applyFill="1" applyBorder="1"/>
    <xf numFmtId="0" fontId="10" fillId="0" borderId="2" xfId="0" applyFont="1" applyFill="1" applyBorder="1"/>
    <xf numFmtId="4" fontId="10" fillId="0" borderId="2" xfId="0" applyNumberFormat="1" applyFont="1" applyFill="1" applyBorder="1"/>
    <xf numFmtId="3" fontId="10" fillId="0" borderId="2" xfId="0" applyNumberFormat="1" applyFont="1" applyFill="1" applyBorder="1"/>
    <xf numFmtId="164" fontId="10" fillId="0" borderId="2" xfId="0" applyNumberFormat="1" applyFont="1" applyFill="1" applyBorder="1" applyAlignment="1">
      <alignment horizontal="right"/>
    </xf>
    <xf numFmtId="164" fontId="10" fillId="0" borderId="2" xfId="1" applyNumberFormat="1" applyFont="1" applyFill="1" applyBorder="1"/>
    <xf numFmtId="39" fontId="10" fillId="0" borderId="2" xfId="0" applyNumberFormat="1" applyFont="1" applyFill="1" applyBorder="1"/>
    <xf numFmtId="165" fontId="10" fillId="0" borderId="2" xfId="0" applyNumberFormat="1" applyFont="1" applyFill="1" applyBorder="1"/>
    <xf numFmtId="164" fontId="6" fillId="0" borderId="9" xfId="1" applyNumberFormat="1" applyFont="1" applyFill="1" applyBorder="1"/>
    <xf numFmtId="1" fontId="3" fillId="0" borderId="2" xfId="1" applyNumberFormat="1" applyFont="1" applyFill="1" applyBorder="1" applyAlignment="1">
      <alignment horizontal="center"/>
    </xf>
    <xf numFmtId="164" fontId="3" fillId="0" borderId="2" xfId="1" applyNumberFormat="1" applyFont="1" applyFill="1" applyBorder="1" applyAlignment="1">
      <alignment horizontal="center"/>
    </xf>
    <xf numFmtId="0" fontId="3" fillId="0" borderId="2" xfId="3" applyFont="1" applyFill="1" applyBorder="1" applyAlignment="1">
      <alignment horizontal="center"/>
    </xf>
    <xf numFmtId="0" fontId="3" fillId="0" borderId="2" xfId="1" applyNumberFormat="1" applyFont="1" applyFill="1" applyBorder="1" applyAlignment="1">
      <alignment horizontal="center"/>
    </xf>
    <xf numFmtId="164" fontId="5" fillId="0" borderId="2" xfId="1" applyNumberFormat="1" applyFont="1" applyFill="1" applyBorder="1"/>
    <xf numFmtId="43" fontId="5" fillId="0" borderId="2" xfId="1" applyNumberFormat="1" applyFont="1" applyFill="1" applyBorder="1"/>
    <xf numFmtId="164" fontId="3" fillId="0" borderId="2" xfId="1" applyNumberFormat="1" applyFont="1" applyFill="1" applyBorder="1"/>
    <xf numFmtId="1" fontId="3" fillId="0" borderId="2" xfId="1" applyNumberFormat="1" applyFont="1" applyFill="1" applyBorder="1" applyAlignment="1">
      <alignment horizontal="center" wrapText="1"/>
    </xf>
    <xf numFmtId="0" fontId="3" fillId="0" borderId="2" xfId="3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wrapText="1"/>
    </xf>
    <xf numFmtId="164" fontId="4" fillId="0" borderId="1" xfId="1" quotePrefix="1" applyNumberFormat="1" applyFont="1" applyFill="1" applyBorder="1" applyAlignment="1">
      <alignment horizontal="center" vertical="center"/>
    </xf>
    <xf numFmtId="164" fontId="4" fillId="0" borderId="4" xfId="1" applyNumberFormat="1" applyFont="1" applyFill="1" applyBorder="1" applyAlignment="1">
      <alignment horizontal="center" vertical="center"/>
    </xf>
    <xf numFmtId="164" fontId="4" fillId="0" borderId="5" xfId="1" applyNumberFormat="1" applyFont="1" applyFill="1" applyBorder="1" applyAlignment="1">
      <alignment horizontal="center" vertical="center"/>
    </xf>
    <xf numFmtId="164" fontId="4" fillId="0" borderId="3" xfId="1" applyNumberFormat="1" applyFont="1" applyFill="1" applyBorder="1" applyAlignment="1">
      <alignment horizontal="center" vertical="center"/>
    </xf>
    <xf numFmtId="164" fontId="4" fillId="0" borderId="6" xfId="1" applyNumberFormat="1" applyFont="1" applyFill="1" applyBorder="1" applyAlignment="1">
      <alignment horizontal="center" vertical="center"/>
    </xf>
    <xf numFmtId="164" fontId="4" fillId="0" borderId="7" xfId="1" applyNumberFormat="1" applyFont="1" applyFill="1" applyBorder="1" applyAlignment="1">
      <alignment horizontal="center" vertical="center"/>
    </xf>
    <xf numFmtId="1" fontId="4" fillId="0" borderId="2" xfId="2" applyNumberFormat="1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1" fontId="4" fillId="0" borderId="2" xfId="2" applyNumberFormat="1" applyFont="1" applyFill="1" applyBorder="1" applyAlignment="1">
      <alignment horizontal="center" vertical="center" wrapText="1"/>
    </xf>
    <xf numFmtId="164" fontId="4" fillId="0" borderId="2" xfId="1" applyNumberFormat="1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048563"/>
  <sheetViews>
    <sheetView topLeftCell="N1" workbookViewId="0">
      <selection activeCell="Z18" sqref="Z18"/>
    </sheetView>
  </sheetViews>
  <sheetFormatPr defaultColWidth="5.7109375" defaultRowHeight="12.75" x14ac:dyDescent="0.2"/>
  <cols>
    <col min="1" max="1" width="6.7109375" style="9" bestFit="1" customWidth="1"/>
    <col min="2" max="2" width="4.7109375" style="12" bestFit="1" customWidth="1"/>
    <col min="3" max="3" width="15.42578125" style="9" bestFit="1" customWidth="1"/>
    <col min="4" max="4" width="11" style="13" bestFit="1" customWidth="1"/>
    <col min="5" max="5" width="13.5703125" style="13" bestFit="1" customWidth="1"/>
    <col min="6" max="6" width="15.5703125" style="13" bestFit="1" customWidth="1"/>
    <col min="7" max="7" width="5.140625" style="13" bestFit="1" customWidth="1"/>
    <col min="8" max="8" width="11.42578125" style="13" bestFit="1" customWidth="1"/>
    <col min="9" max="9" width="29.7109375" style="31" bestFit="1" customWidth="1"/>
    <col min="10" max="10" width="9.5703125" style="14" bestFit="1" customWidth="1"/>
    <col min="11" max="11" width="13.28515625" style="37" bestFit="1" customWidth="1"/>
    <col min="12" max="12" width="14" style="9" bestFit="1" customWidth="1"/>
    <col min="13" max="13" width="19.140625" style="9" bestFit="1" customWidth="1"/>
    <col min="14" max="14" width="5.85546875" style="9" bestFit="1" customWidth="1"/>
    <col min="15" max="15" width="19.140625" style="15" bestFit="1" customWidth="1"/>
    <col min="16" max="16" width="4.140625" style="9" bestFit="1" customWidth="1"/>
    <col min="17" max="17" width="13.42578125" style="9" bestFit="1" customWidth="1"/>
    <col min="18" max="18" width="9.42578125" style="9" bestFit="1" customWidth="1"/>
    <col min="19" max="19" width="9.28515625" style="9" bestFit="1" customWidth="1"/>
    <col min="20" max="20" width="12.5703125" style="9" bestFit="1" customWidth="1"/>
    <col min="21" max="21" width="9.28515625" style="9" bestFit="1" customWidth="1"/>
    <col min="22" max="22" width="11.140625" style="9" bestFit="1" customWidth="1"/>
    <col min="23" max="23" width="9.28515625" style="9" bestFit="1" customWidth="1"/>
    <col min="24" max="24" width="11.85546875" style="9" bestFit="1" customWidth="1"/>
    <col min="25" max="25" width="9.140625" style="9" bestFit="1" customWidth="1"/>
    <col min="26" max="26" width="9.28515625" style="9" bestFit="1" customWidth="1"/>
    <col min="27" max="16384" width="5.7109375" style="9"/>
  </cols>
  <sheetData>
    <row r="1" spans="1:36" ht="13.15" x14ac:dyDescent="0.25">
      <c r="A1" s="4"/>
      <c r="B1" s="5"/>
      <c r="C1" s="4"/>
      <c r="D1" s="6"/>
      <c r="E1" s="6"/>
      <c r="F1" s="6"/>
      <c r="G1" s="6"/>
      <c r="H1" s="6"/>
      <c r="I1" s="30"/>
      <c r="J1" s="7"/>
      <c r="K1" s="36"/>
      <c r="L1" s="4"/>
      <c r="M1" s="4"/>
      <c r="N1" s="4"/>
      <c r="O1" s="8"/>
      <c r="P1" s="4"/>
      <c r="Q1" s="80" t="s">
        <v>0</v>
      </c>
      <c r="R1" s="80"/>
      <c r="S1" s="80"/>
      <c r="T1" s="80"/>
      <c r="U1" s="80"/>
      <c r="V1" s="80"/>
      <c r="W1" s="80"/>
      <c r="X1" s="80"/>
      <c r="Y1" s="80"/>
      <c r="Z1" s="80"/>
      <c r="AA1" s="4"/>
      <c r="AJ1" s="4"/>
    </row>
    <row r="2" spans="1:36" ht="15" customHeight="1" x14ac:dyDescent="0.2">
      <c r="A2" s="87" t="s">
        <v>12</v>
      </c>
      <c r="B2" s="86" t="s">
        <v>13</v>
      </c>
      <c r="C2" s="87" t="s">
        <v>14</v>
      </c>
      <c r="D2" s="86" t="s">
        <v>15</v>
      </c>
      <c r="E2" s="86" t="s">
        <v>16</v>
      </c>
      <c r="F2" s="86" t="s">
        <v>17</v>
      </c>
      <c r="G2" s="86" t="s">
        <v>18</v>
      </c>
      <c r="H2" s="86" t="s">
        <v>56</v>
      </c>
      <c r="I2" s="86" t="s">
        <v>19</v>
      </c>
      <c r="J2" s="86" t="s">
        <v>20</v>
      </c>
      <c r="K2" s="87" t="s">
        <v>21</v>
      </c>
      <c r="L2" s="87" t="s">
        <v>22</v>
      </c>
      <c r="M2" s="87" t="s">
        <v>23</v>
      </c>
      <c r="N2" s="87" t="s">
        <v>24</v>
      </c>
      <c r="O2" s="88" t="s">
        <v>25</v>
      </c>
      <c r="P2" s="87" t="s">
        <v>38</v>
      </c>
      <c r="Q2" s="81" t="s">
        <v>1</v>
      </c>
      <c r="R2" s="81"/>
      <c r="S2" s="81"/>
      <c r="T2" s="82"/>
      <c r="U2" s="83" t="s">
        <v>2</v>
      </c>
      <c r="V2" s="81"/>
      <c r="W2" s="81"/>
      <c r="X2" s="81"/>
      <c r="Y2" s="82"/>
      <c r="Z2" s="84" t="s">
        <v>3</v>
      </c>
      <c r="AA2" s="11"/>
      <c r="AJ2" s="11"/>
    </row>
    <row r="3" spans="1:36" x14ac:dyDescent="0.2">
      <c r="A3" s="87"/>
      <c r="B3" s="86"/>
      <c r="C3" s="87"/>
      <c r="D3" s="86"/>
      <c r="E3" s="86"/>
      <c r="F3" s="86"/>
      <c r="G3" s="86"/>
      <c r="H3" s="86"/>
      <c r="I3" s="86"/>
      <c r="J3" s="86"/>
      <c r="K3" s="87"/>
      <c r="L3" s="87"/>
      <c r="M3" s="87"/>
      <c r="N3" s="87"/>
      <c r="O3" s="88"/>
      <c r="P3" s="87"/>
      <c r="Q3" s="10" t="s">
        <v>4</v>
      </c>
      <c r="R3" s="28" t="s">
        <v>5</v>
      </c>
      <c r="S3" s="28" t="s">
        <v>6</v>
      </c>
      <c r="T3" s="28" t="s">
        <v>7</v>
      </c>
      <c r="U3" s="28" t="s">
        <v>8</v>
      </c>
      <c r="V3" s="28" t="s">
        <v>9</v>
      </c>
      <c r="W3" s="28" t="s">
        <v>6</v>
      </c>
      <c r="X3" s="28" t="s">
        <v>10</v>
      </c>
      <c r="Y3" s="28" t="s">
        <v>11</v>
      </c>
      <c r="Z3" s="85"/>
      <c r="AA3" s="11"/>
      <c r="AJ3" s="11"/>
    </row>
    <row r="4" spans="1:36" ht="26.45" x14ac:dyDescent="0.25">
      <c r="A4" s="26">
        <v>12</v>
      </c>
      <c r="B4" s="17">
        <v>2011</v>
      </c>
      <c r="C4" s="16" t="s">
        <v>26</v>
      </c>
      <c r="D4" s="17">
        <v>1000787</v>
      </c>
      <c r="E4" s="17" t="s">
        <v>27</v>
      </c>
      <c r="F4" s="17" t="s">
        <v>30</v>
      </c>
      <c r="G4" s="17" t="s">
        <v>29</v>
      </c>
      <c r="H4" s="17" t="s">
        <v>28</v>
      </c>
      <c r="I4" s="32" t="s">
        <v>39</v>
      </c>
      <c r="J4" s="17" t="s">
        <v>40</v>
      </c>
      <c r="K4" s="16" t="s">
        <v>55</v>
      </c>
      <c r="L4" s="3" t="s">
        <v>44</v>
      </c>
      <c r="M4" s="16" t="s">
        <v>31</v>
      </c>
      <c r="N4" s="16"/>
      <c r="O4" s="16" t="s">
        <v>37</v>
      </c>
      <c r="P4" s="26">
        <v>10</v>
      </c>
      <c r="Q4" s="2">
        <v>1608048</v>
      </c>
      <c r="R4" s="18">
        <v>0</v>
      </c>
      <c r="S4" s="18">
        <v>0</v>
      </c>
      <c r="T4" s="18">
        <f>SUM(Q4:S4)</f>
        <v>1608048</v>
      </c>
      <c r="U4" s="18">
        <v>80352</v>
      </c>
      <c r="V4" s="27">
        <f>T4/5/12*9-120603.6</f>
        <v>120603.59999999998</v>
      </c>
      <c r="W4" s="18">
        <v>0</v>
      </c>
      <c r="X4" s="18">
        <v>0</v>
      </c>
      <c r="Y4" s="18">
        <f>SUM(U4:X4)</f>
        <v>200955.59999999998</v>
      </c>
      <c r="Z4" s="18">
        <f>T4-Y4</f>
        <v>1407092.4</v>
      </c>
      <c r="AA4" s="19"/>
    </row>
    <row r="5" spans="1:36" ht="13.15" x14ac:dyDescent="0.25">
      <c r="A5" s="3">
        <v>5</v>
      </c>
      <c r="B5" s="3">
        <v>2008</v>
      </c>
      <c r="C5" s="3" t="s">
        <v>32</v>
      </c>
      <c r="D5" s="3">
        <v>1000818</v>
      </c>
      <c r="E5" s="3" t="s">
        <v>27</v>
      </c>
      <c r="F5" s="3" t="s">
        <v>34</v>
      </c>
      <c r="G5" s="3" t="s">
        <v>29</v>
      </c>
      <c r="H5" s="3" t="s">
        <v>35</v>
      </c>
      <c r="I5" s="33" t="s">
        <v>36</v>
      </c>
      <c r="J5" s="3" t="s">
        <v>35</v>
      </c>
      <c r="K5" s="16" t="s">
        <v>55</v>
      </c>
      <c r="L5" s="3" t="s">
        <v>44</v>
      </c>
      <c r="M5" s="3"/>
      <c r="N5" s="20"/>
      <c r="O5" s="20" t="s">
        <v>33</v>
      </c>
      <c r="P5" s="21">
        <v>10</v>
      </c>
      <c r="Q5" s="2">
        <v>144000</v>
      </c>
      <c r="R5" s="18">
        <v>0</v>
      </c>
      <c r="S5" s="18">
        <v>0</v>
      </c>
      <c r="T5" s="18">
        <f t="shared" ref="T5:T16" si="0">SUM(Q5:S5)</f>
        <v>144000</v>
      </c>
      <c r="U5" s="18">
        <v>84048</v>
      </c>
      <c r="V5" s="18">
        <f>T5/5/12*9-10800</f>
        <v>10800</v>
      </c>
      <c r="W5" s="18">
        <v>0</v>
      </c>
      <c r="X5" s="18">
        <v>0</v>
      </c>
      <c r="Y5" s="18">
        <f>SUM(U5:X5)</f>
        <v>94848</v>
      </c>
      <c r="Z5" s="18">
        <f t="shared" ref="Z5:Z16" si="1">T5-Y5</f>
        <v>49152</v>
      </c>
      <c r="AA5" s="19"/>
    </row>
    <row r="6" spans="1:36" ht="26.45" x14ac:dyDescent="0.25">
      <c r="A6" s="3">
        <v>1</v>
      </c>
      <c r="B6" s="3">
        <v>2004</v>
      </c>
      <c r="C6" s="3" t="s">
        <v>28</v>
      </c>
      <c r="D6" s="3" t="s">
        <v>28</v>
      </c>
      <c r="E6" s="3" t="s">
        <v>46</v>
      </c>
      <c r="F6" s="3" t="s">
        <v>41</v>
      </c>
      <c r="G6" s="3" t="s">
        <v>29</v>
      </c>
      <c r="H6" s="3" t="s">
        <v>42</v>
      </c>
      <c r="I6" s="33" t="s">
        <v>43</v>
      </c>
      <c r="J6" s="3">
        <v>550</v>
      </c>
      <c r="K6" s="16" t="s">
        <v>55</v>
      </c>
      <c r="L6" s="3" t="s">
        <v>45</v>
      </c>
      <c r="M6" s="3"/>
      <c r="N6" s="20"/>
      <c r="O6" s="20"/>
      <c r="P6" s="21">
        <v>10</v>
      </c>
      <c r="Q6" s="2">
        <v>0</v>
      </c>
      <c r="R6" s="18">
        <v>336000</v>
      </c>
      <c r="S6" s="18">
        <v>0</v>
      </c>
      <c r="T6" s="18">
        <f t="shared" si="0"/>
        <v>336000</v>
      </c>
      <c r="U6" s="18">
        <v>0</v>
      </c>
      <c r="V6" s="18">
        <f>T6/P6/12*108</f>
        <v>302400</v>
      </c>
      <c r="W6" s="18">
        <v>0</v>
      </c>
      <c r="X6" s="18">
        <v>0</v>
      </c>
      <c r="Y6" s="18">
        <f t="shared" ref="Y6:Y16" si="2">SUM(U6:X6)</f>
        <v>302400</v>
      </c>
      <c r="Z6" s="18">
        <f t="shared" si="1"/>
        <v>33600</v>
      </c>
      <c r="AA6" s="19"/>
    </row>
    <row r="7" spans="1:36" ht="13.15" x14ac:dyDescent="0.25">
      <c r="A7" s="3">
        <v>10</v>
      </c>
      <c r="B7" s="3">
        <v>2004</v>
      </c>
      <c r="C7" s="3" t="s">
        <v>28</v>
      </c>
      <c r="D7" s="3" t="s">
        <v>28</v>
      </c>
      <c r="E7" s="3" t="s">
        <v>47</v>
      </c>
      <c r="F7" s="3" t="s">
        <v>48</v>
      </c>
      <c r="G7" s="3" t="s">
        <v>29</v>
      </c>
      <c r="H7" s="3">
        <v>81041001</v>
      </c>
      <c r="I7" s="33" t="s">
        <v>49</v>
      </c>
      <c r="J7" s="3" t="s">
        <v>28</v>
      </c>
      <c r="K7" s="16" t="s">
        <v>55</v>
      </c>
      <c r="L7" s="3" t="s">
        <v>44</v>
      </c>
      <c r="M7" s="3"/>
      <c r="N7" s="20"/>
      <c r="O7" s="20"/>
      <c r="P7" s="21">
        <v>10</v>
      </c>
      <c r="Q7" s="2">
        <v>0</v>
      </c>
      <c r="R7" s="18">
        <v>1281744</v>
      </c>
      <c r="S7" s="18">
        <v>0</v>
      </c>
      <c r="T7" s="18">
        <f t="shared" si="0"/>
        <v>1281744</v>
      </c>
      <c r="U7" s="18">
        <v>0</v>
      </c>
      <c r="V7" s="27">
        <f>T7/P7/12*99</f>
        <v>1057438.7999999998</v>
      </c>
      <c r="W7" s="18">
        <v>0</v>
      </c>
      <c r="X7" s="18">
        <v>0</v>
      </c>
      <c r="Y7" s="18">
        <f t="shared" si="2"/>
        <v>1057438.7999999998</v>
      </c>
      <c r="Z7" s="18">
        <f t="shared" si="1"/>
        <v>224305.20000000019</v>
      </c>
      <c r="AA7" s="19"/>
    </row>
    <row r="8" spans="1:36" ht="13.15" x14ac:dyDescent="0.25">
      <c r="A8" s="3">
        <v>12</v>
      </c>
      <c r="B8" s="3">
        <v>2007</v>
      </c>
      <c r="C8" s="3" t="s">
        <v>28</v>
      </c>
      <c r="D8" s="3" t="s">
        <v>28</v>
      </c>
      <c r="E8" s="3" t="s">
        <v>50</v>
      </c>
      <c r="F8" s="3" t="s">
        <v>51</v>
      </c>
      <c r="G8" s="3" t="s">
        <v>52</v>
      </c>
      <c r="H8" s="3" t="s">
        <v>53</v>
      </c>
      <c r="I8" s="33" t="s">
        <v>54</v>
      </c>
      <c r="J8" s="3" t="s">
        <v>28</v>
      </c>
      <c r="K8" s="16" t="s">
        <v>55</v>
      </c>
      <c r="L8" s="3" t="s">
        <v>45</v>
      </c>
      <c r="M8" s="3"/>
      <c r="N8" s="20"/>
      <c r="O8" s="20"/>
      <c r="P8" s="21">
        <v>10</v>
      </c>
      <c r="Q8" s="2">
        <v>0</v>
      </c>
      <c r="R8" s="18">
        <v>2400000</v>
      </c>
      <c r="S8" s="18">
        <v>0</v>
      </c>
      <c r="T8" s="18">
        <f t="shared" si="0"/>
        <v>2400000</v>
      </c>
      <c r="U8" s="18">
        <v>0</v>
      </c>
      <c r="V8" s="27">
        <f>T8/P8/12*61</f>
        <v>1220000</v>
      </c>
      <c r="W8" s="18">
        <v>0</v>
      </c>
      <c r="X8" s="18">
        <v>0</v>
      </c>
      <c r="Y8" s="18">
        <f t="shared" si="2"/>
        <v>1220000</v>
      </c>
      <c r="Z8" s="18">
        <f t="shared" si="1"/>
        <v>1180000</v>
      </c>
      <c r="AA8" s="19"/>
    </row>
    <row r="9" spans="1:36" ht="13.15" x14ac:dyDescent="0.25">
      <c r="A9" s="3">
        <v>5</v>
      </c>
      <c r="B9" s="3">
        <v>2012</v>
      </c>
      <c r="C9" s="3" t="s">
        <v>28</v>
      </c>
      <c r="D9" s="3" t="s">
        <v>28</v>
      </c>
      <c r="E9" s="3" t="s">
        <v>68</v>
      </c>
      <c r="F9" s="3" t="s">
        <v>69</v>
      </c>
      <c r="G9" s="3" t="s">
        <v>29</v>
      </c>
      <c r="H9" s="3" t="s">
        <v>70</v>
      </c>
      <c r="I9" s="34" t="s">
        <v>77</v>
      </c>
      <c r="J9" s="3">
        <v>3853090301</v>
      </c>
      <c r="K9" s="3" t="s">
        <v>55</v>
      </c>
      <c r="L9" s="3" t="s">
        <v>81</v>
      </c>
      <c r="M9" s="3"/>
      <c r="N9" s="20"/>
      <c r="O9" s="20"/>
      <c r="P9" s="21">
        <v>10</v>
      </c>
      <c r="Q9" s="1">
        <v>0</v>
      </c>
      <c r="R9" s="20">
        <v>148500</v>
      </c>
      <c r="S9" s="18">
        <v>0</v>
      </c>
      <c r="T9" s="18">
        <f t="shared" si="0"/>
        <v>148500</v>
      </c>
      <c r="U9" s="18">
        <v>0</v>
      </c>
      <c r="V9" s="27">
        <f>T9/P9/12*8</f>
        <v>9900</v>
      </c>
      <c r="W9" s="18">
        <v>0</v>
      </c>
      <c r="X9" s="18">
        <v>0</v>
      </c>
      <c r="Y9" s="18">
        <f t="shared" si="2"/>
        <v>9900</v>
      </c>
      <c r="Z9" s="18">
        <f t="shared" si="1"/>
        <v>138600</v>
      </c>
      <c r="AA9" s="19"/>
    </row>
    <row r="10" spans="1:36" ht="13.15" x14ac:dyDescent="0.25">
      <c r="A10" s="3">
        <v>5</v>
      </c>
      <c r="B10" s="3">
        <v>2012</v>
      </c>
      <c r="C10" s="3" t="s">
        <v>28</v>
      </c>
      <c r="D10" s="3" t="s">
        <v>28</v>
      </c>
      <c r="E10" s="3" t="s">
        <v>68</v>
      </c>
      <c r="F10" s="3" t="s">
        <v>69</v>
      </c>
      <c r="G10" s="3" t="s">
        <v>29</v>
      </c>
      <c r="H10" s="3" t="s">
        <v>71</v>
      </c>
      <c r="I10" s="34" t="s">
        <v>78</v>
      </c>
      <c r="J10" s="3">
        <v>9032090901</v>
      </c>
      <c r="K10" s="3" t="s">
        <v>55</v>
      </c>
      <c r="L10" s="3" t="s">
        <v>81</v>
      </c>
      <c r="M10" s="3"/>
      <c r="N10" s="20"/>
      <c r="O10" s="20"/>
      <c r="P10" s="21">
        <v>10</v>
      </c>
      <c r="Q10" s="1">
        <v>0</v>
      </c>
      <c r="R10" s="20">
        <v>247500</v>
      </c>
      <c r="S10" s="18">
        <v>0</v>
      </c>
      <c r="T10" s="18">
        <f t="shared" si="0"/>
        <v>247500</v>
      </c>
      <c r="U10" s="18">
        <v>0</v>
      </c>
      <c r="V10" s="27">
        <f t="shared" ref="V10:V16" si="3">T10/P10/12*8</f>
        <v>16500</v>
      </c>
      <c r="W10" s="18">
        <v>0</v>
      </c>
      <c r="X10" s="18">
        <v>0</v>
      </c>
      <c r="Y10" s="18">
        <f t="shared" si="2"/>
        <v>16500</v>
      </c>
      <c r="Z10" s="18">
        <f t="shared" si="1"/>
        <v>231000</v>
      </c>
      <c r="AA10" s="19"/>
    </row>
    <row r="11" spans="1:36" ht="13.15" x14ac:dyDescent="0.25">
      <c r="A11" s="3">
        <v>5</v>
      </c>
      <c r="B11" s="3">
        <v>2012</v>
      </c>
      <c r="C11" s="3" t="s">
        <v>28</v>
      </c>
      <c r="D11" s="3" t="s">
        <v>28</v>
      </c>
      <c r="E11" s="3" t="s">
        <v>68</v>
      </c>
      <c r="F11" s="3" t="s">
        <v>69</v>
      </c>
      <c r="G11" s="3" t="s">
        <v>29</v>
      </c>
      <c r="H11" s="3" t="s">
        <v>71</v>
      </c>
      <c r="I11" s="34" t="s">
        <v>78</v>
      </c>
      <c r="J11" s="3">
        <v>9032090902</v>
      </c>
      <c r="K11" s="3" t="s">
        <v>55</v>
      </c>
      <c r="L11" s="3" t="s">
        <v>81</v>
      </c>
      <c r="M11" s="3"/>
      <c r="N11" s="20"/>
      <c r="O11" s="20"/>
      <c r="P11" s="21">
        <v>10</v>
      </c>
      <c r="Q11" s="1">
        <v>0</v>
      </c>
      <c r="R11" s="20">
        <v>247500</v>
      </c>
      <c r="S11" s="18">
        <v>0</v>
      </c>
      <c r="T11" s="18">
        <f t="shared" si="0"/>
        <v>247500</v>
      </c>
      <c r="U11" s="18">
        <v>0</v>
      </c>
      <c r="V11" s="27">
        <f t="shared" si="3"/>
        <v>16500</v>
      </c>
      <c r="W11" s="18">
        <v>0</v>
      </c>
      <c r="X11" s="18">
        <v>0</v>
      </c>
      <c r="Y11" s="18">
        <f t="shared" si="2"/>
        <v>16500</v>
      </c>
      <c r="Z11" s="18">
        <f t="shared" si="1"/>
        <v>231000</v>
      </c>
      <c r="AA11" s="19"/>
    </row>
    <row r="12" spans="1:36" ht="13.15" x14ac:dyDescent="0.25">
      <c r="A12" s="3">
        <v>5</v>
      </c>
      <c r="B12" s="3">
        <v>2012</v>
      </c>
      <c r="C12" s="3" t="s">
        <v>28</v>
      </c>
      <c r="D12" s="3" t="s">
        <v>28</v>
      </c>
      <c r="E12" s="3" t="s">
        <v>68</v>
      </c>
      <c r="F12" s="3" t="s">
        <v>69</v>
      </c>
      <c r="G12" s="3" t="s">
        <v>29</v>
      </c>
      <c r="H12" s="3" t="s">
        <v>72</v>
      </c>
      <c r="I12" s="34" t="s">
        <v>79</v>
      </c>
      <c r="J12" s="3">
        <v>9033090901</v>
      </c>
      <c r="K12" s="3" t="s">
        <v>55</v>
      </c>
      <c r="L12" s="3" t="s">
        <v>81</v>
      </c>
      <c r="M12" s="3"/>
      <c r="N12" s="20"/>
      <c r="O12" s="20"/>
      <c r="P12" s="21">
        <v>10</v>
      </c>
      <c r="Q12" s="1">
        <v>0</v>
      </c>
      <c r="R12" s="20">
        <v>247500</v>
      </c>
      <c r="S12" s="18">
        <v>0</v>
      </c>
      <c r="T12" s="18">
        <f t="shared" si="0"/>
        <v>247500</v>
      </c>
      <c r="U12" s="18">
        <v>0</v>
      </c>
      <c r="V12" s="27">
        <f t="shared" si="3"/>
        <v>16500</v>
      </c>
      <c r="W12" s="18">
        <v>0</v>
      </c>
      <c r="X12" s="18">
        <v>0</v>
      </c>
      <c r="Y12" s="18">
        <f t="shared" si="2"/>
        <v>16500</v>
      </c>
      <c r="Z12" s="18">
        <f t="shared" si="1"/>
        <v>231000</v>
      </c>
      <c r="AA12" s="19"/>
    </row>
    <row r="13" spans="1:36" ht="13.15" x14ac:dyDescent="0.25">
      <c r="A13" s="3">
        <v>5</v>
      </c>
      <c r="B13" s="3">
        <v>2012</v>
      </c>
      <c r="C13" s="3" t="s">
        <v>28</v>
      </c>
      <c r="D13" s="3" t="s">
        <v>28</v>
      </c>
      <c r="E13" s="3" t="s">
        <v>68</v>
      </c>
      <c r="F13" s="3" t="s">
        <v>69</v>
      </c>
      <c r="G13" s="3" t="s">
        <v>29</v>
      </c>
      <c r="H13" s="3" t="s">
        <v>73</v>
      </c>
      <c r="I13" s="34" t="s">
        <v>77</v>
      </c>
      <c r="J13" s="3" t="s">
        <v>80</v>
      </c>
      <c r="K13" s="3" t="s">
        <v>55</v>
      </c>
      <c r="L13" s="3" t="s">
        <v>81</v>
      </c>
      <c r="M13" s="3"/>
      <c r="N13" s="20"/>
      <c r="O13" s="20"/>
      <c r="P13" s="21">
        <v>10</v>
      </c>
      <c r="Q13" s="1">
        <v>0</v>
      </c>
      <c r="R13" s="20">
        <v>148500</v>
      </c>
      <c r="S13" s="18">
        <v>0</v>
      </c>
      <c r="T13" s="18">
        <f t="shared" si="0"/>
        <v>148500</v>
      </c>
      <c r="U13" s="18">
        <v>0</v>
      </c>
      <c r="V13" s="27">
        <f t="shared" si="3"/>
        <v>9900</v>
      </c>
      <c r="W13" s="18">
        <v>0</v>
      </c>
      <c r="X13" s="18">
        <v>0</v>
      </c>
      <c r="Y13" s="18">
        <f t="shared" si="2"/>
        <v>9900</v>
      </c>
      <c r="Z13" s="18">
        <f t="shared" si="1"/>
        <v>138600</v>
      </c>
      <c r="AA13" s="19"/>
    </row>
    <row r="14" spans="1:36" ht="13.15" x14ac:dyDescent="0.25">
      <c r="A14" s="3">
        <v>5</v>
      </c>
      <c r="B14" s="3">
        <v>2012</v>
      </c>
      <c r="C14" s="3" t="s">
        <v>28</v>
      </c>
      <c r="D14" s="3" t="s">
        <v>28</v>
      </c>
      <c r="E14" s="3" t="s">
        <v>68</v>
      </c>
      <c r="F14" s="3" t="s">
        <v>69</v>
      </c>
      <c r="G14" s="3" t="s">
        <v>29</v>
      </c>
      <c r="H14" s="3" t="s">
        <v>74</v>
      </c>
      <c r="I14" s="34" t="s">
        <v>78</v>
      </c>
      <c r="J14" s="3" t="s">
        <v>80</v>
      </c>
      <c r="K14" s="3" t="s">
        <v>55</v>
      </c>
      <c r="L14" s="3" t="s">
        <v>81</v>
      </c>
      <c r="M14" s="3"/>
      <c r="N14" s="20"/>
      <c r="O14" s="20"/>
      <c r="P14" s="21">
        <v>10</v>
      </c>
      <c r="Q14" s="1">
        <v>0</v>
      </c>
      <c r="R14" s="20">
        <v>247500</v>
      </c>
      <c r="S14" s="18">
        <v>0</v>
      </c>
      <c r="T14" s="18">
        <f t="shared" si="0"/>
        <v>247500</v>
      </c>
      <c r="U14" s="18">
        <v>0</v>
      </c>
      <c r="V14" s="27">
        <f t="shared" si="3"/>
        <v>16500</v>
      </c>
      <c r="W14" s="18">
        <v>0</v>
      </c>
      <c r="X14" s="18">
        <v>0</v>
      </c>
      <c r="Y14" s="18">
        <f t="shared" si="2"/>
        <v>16500</v>
      </c>
      <c r="Z14" s="18">
        <f t="shared" si="1"/>
        <v>231000</v>
      </c>
      <c r="AA14" s="19"/>
    </row>
    <row r="15" spans="1:36" ht="13.15" x14ac:dyDescent="0.25">
      <c r="A15" s="3">
        <v>5</v>
      </c>
      <c r="B15" s="3">
        <v>2012</v>
      </c>
      <c r="C15" s="3" t="s">
        <v>28</v>
      </c>
      <c r="D15" s="3" t="s">
        <v>28</v>
      </c>
      <c r="E15" s="3" t="s">
        <v>68</v>
      </c>
      <c r="F15" s="3" t="s">
        <v>69</v>
      </c>
      <c r="G15" s="3" t="s">
        <v>29</v>
      </c>
      <c r="H15" s="3" t="s">
        <v>75</v>
      </c>
      <c r="I15" s="34" t="s">
        <v>79</v>
      </c>
      <c r="J15" s="3" t="s">
        <v>80</v>
      </c>
      <c r="K15" s="3" t="s">
        <v>55</v>
      </c>
      <c r="L15" s="3" t="s">
        <v>81</v>
      </c>
      <c r="M15" s="3"/>
      <c r="N15" s="20"/>
      <c r="O15" s="20"/>
      <c r="P15" s="21">
        <v>10</v>
      </c>
      <c r="Q15" s="1">
        <v>0</v>
      </c>
      <c r="R15" s="20">
        <v>247500</v>
      </c>
      <c r="S15" s="18">
        <v>0</v>
      </c>
      <c r="T15" s="18">
        <f t="shared" si="0"/>
        <v>247500</v>
      </c>
      <c r="U15" s="18">
        <v>0</v>
      </c>
      <c r="V15" s="27">
        <f t="shared" si="3"/>
        <v>16500</v>
      </c>
      <c r="W15" s="18">
        <v>0</v>
      </c>
      <c r="X15" s="18">
        <v>0</v>
      </c>
      <c r="Y15" s="18">
        <f t="shared" si="2"/>
        <v>16500</v>
      </c>
      <c r="Z15" s="18">
        <f t="shared" si="1"/>
        <v>231000</v>
      </c>
      <c r="AA15" s="19"/>
    </row>
    <row r="16" spans="1:36" ht="13.15" x14ac:dyDescent="0.25">
      <c r="A16" s="3">
        <v>5</v>
      </c>
      <c r="B16" s="3">
        <v>2012</v>
      </c>
      <c r="C16" s="3" t="s">
        <v>28</v>
      </c>
      <c r="D16" s="3" t="s">
        <v>28</v>
      </c>
      <c r="E16" s="3" t="s">
        <v>68</v>
      </c>
      <c r="F16" s="3" t="s">
        <v>69</v>
      </c>
      <c r="G16" s="3" t="s">
        <v>29</v>
      </c>
      <c r="H16" s="3" t="s">
        <v>76</v>
      </c>
      <c r="I16" s="34" t="s">
        <v>78</v>
      </c>
      <c r="J16" s="3" t="s">
        <v>80</v>
      </c>
      <c r="K16" s="3" t="s">
        <v>55</v>
      </c>
      <c r="L16" s="3" t="s">
        <v>81</v>
      </c>
      <c r="M16" s="3"/>
      <c r="N16" s="20"/>
      <c r="O16" s="20"/>
      <c r="P16" s="21">
        <v>10</v>
      </c>
      <c r="Q16" s="1">
        <v>0</v>
      </c>
      <c r="R16" s="20">
        <v>247500</v>
      </c>
      <c r="S16" s="18">
        <v>0</v>
      </c>
      <c r="T16" s="18">
        <f t="shared" si="0"/>
        <v>247500</v>
      </c>
      <c r="U16" s="18">
        <v>0</v>
      </c>
      <c r="V16" s="27">
        <f t="shared" si="3"/>
        <v>16500</v>
      </c>
      <c r="W16" s="18">
        <v>0</v>
      </c>
      <c r="X16" s="18">
        <v>0</v>
      </c>
      <c r="Y16" s="18">
        <f t="shared" si="2"/>
        <v>16500</v>
      </c>
      <c r="Z16" s="18">
        <f t="shared" si="1"/>
        <v>231000</v>
      </c>
      <c r="AA16" s="19"/>
    </row>
    <row r="17" spans="1:27" ht="13.9" thickBot="1" x14ac:dyDescent="0.3">
      <c r="A17" s="22"/>
      <c r="B17" s="23"/>
      <c r="C17" s="22"/>
      <c r="D17" s="23"/>
      <c r="E17" s="23"/>
      <c r="F17" s="23"/>
      <c r="G17" s="23"/>
      <c r="H17" s="23"/>
      <c r="I17" s="35"/>
      <c r="J17" s="24"/>
      <c r="K17" s="22"/>
      <c r="L17" s="22"/>
      <c r="M17" s="22"/>
      <c r="N17" s="22"/>
      <c r="O17" s="22"/>
      <c r="P17" s="20"/>
      <c r="Q17" s="25">
        <f t="shared" ref="Q17:Y17" si="4">SUM(Q4:Q16)</f>
        <v>1752048</v>
      </c>
      <c r="R17" s="25">
        <f t="shared" si="4"/>
        <v>5799744</v>
      </c>
      <c r="S17" s="25">
        <f t="shared" si="4"/>
        <v>0</v>
      </c>
      <c r="T17" s="25">
        <f t="shared" si="4"/>
        <v>7551792</v>
      </c>
      <c r="U17" s="25">
        <f t="shared" si="4"/>
        <v>164400</v>
      </c>
      <c r="V17" s="25">
        <f>SUM(V4:V16)</f>
        <v>2830042.4</v>
      </c>
      <c r="W17" s="25">
        <f t="shared" si="4"/>
        <v>0</v>
      </c>
      <c r="X17" s="25">
        <f t="shared" si="4"/>
        <v>0</v>
      </c>
      <c r="Y17" s="25">
        <f t="shared" si="4"/>
        <v>2994442.4</v>
      </c>
      <c r="Z17" s="25">
        <f>T17-Y17</f>
        <v>4557349.5999999996</v>
      </c>
      <c r="AA17" s="19"/>
    </row>
    <row r="18" spans="1:27" ht="13.9" thickTop="1" x14ac:dyDescent="0.25"/>
    <row r="1048563" spans="7:7" x14ac:dyDescent="0.2">
      <c r="G1048563" s="3"/>
    </row>
  </sheetData>
  <mergeCells count="20">
    <mergeCell ref="D2:D3"/>
    <mergeCell ref="C2:C3"/>
    <mergeCell ref="B2:B3"/>
    <mergeCell ref="A2:A3"/>
    <mergeCell ref="K2:K3"/>
    <mergeCell ref="I2:I3"/>
    <mergeCell ref="H2:H3"/>
    <mergeCell ref="G2:G3"/>
    <mergeCell ref="F2:F3"/>
    <mergeCell ref="E2:E3"/>
    <mergeCell ref="Q1:Z1"/>
    <mergeCell ref="Q2:T2"/>
    <mergeCell ref="U2:Y2"/>
    <mergeCell ref="Z2:Z3"/>
    <mergeCell ref="J2:J3"/>
    <mergeCell ref="P2:P3"/>
    <mergeCell ref="O2:O3"/>
    <mergeCell ref="N2:N3"/>
    <mergeCell ref="M2:M3"/>
    <mergeCell ref="L2:L3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"/>
  <sheetViews>
    <sheetView topLeftCell="N1" workbookViewId="0">
      <selection activeCell="Q24" sqref="Q24"/>
    </sheetView>
  </sheetViews>
  <sheetFormatPr defaultColWidth="9.140625" defaultRowHeight="12.75" x14ac:dyDescent="0.2"/>
  <cols>
    <col min="1" max="1" width="6.7109375" style="9" bestFit="1" customWidth="1"/>
    <col min="2" max="2" width="4.7109375" style="12" bestFit="1" customWidth="1"/>
    <col min="3" max="3" width="5.5703125" style="9" bestFit="1" customWidth="1"/>
    <col min="4" max="5" width="9.28515625" style="13" bestFit="1" customWidth="1"/>
    <col min="6" max="6" width="15.5703125" style="13" bestFit="1" customWidth="1"/>
    <col min="7" max="7" width="5" style="13" bestFit="1" customWidth="1"/>
    <col min="8" max="8" width="12" style="13" bestFit="1" customWidth="1"/>
    <col min="9" max="9" width="32.5703125" style="31" customWidth="1"/>
    <col min="10" max="10" width="22.7109375" style="14" bestFit="1" customWidth="1"/>
    <col min="11" max="11" width="16.28515625" style="37" bestFit="1" customWidth="1"/>
    <col min="12" max="12" width="14" style="9" bestFit="1" customWidth="1"/>
    <col min="13" max="13" width="19.140625" style="9" bestFit="1" customWidth="1"/>
    <col min="14" max="14" width="5.85546875" style="9" bestFit="1" customWidth="1"/>
    <col min="15" max="15" width="19.140625" style="15" bestFit="1" customWidth="1"/>
    <col min="16" max="16" width="5.85546875" style="9" customWidth="1"/>
    <col min="17" max="17" width="20" style="9" bestFit="1" customWidth="1"/>
    <col min="18" max="18" width="14.7109375" style="9" bestFit="1" customWidth="1"/>
    <col min="19" max="19" width="10.42578125" style="9" bestFit="1" customWidth="1"/>
    <col min="20" max="20" width="14" style="9" bestFit="1" customWidth="1"/>
    <col min="21" max="21" width="13.140625" style="9" bestFit="1" customWidth="1"/>
    <col min="22" max="22" width="12.7109375" style="9" bestFit="1" customWidth="1"/>
    <col min="23" max="24" width="12.7109375" style="9" customWidth="1"/>
    <col min="25" max="26" width="12.7109375" style="9" bestFit="1" customWidth="1"/>
    <col min="27" max="16384" width="9.140625" style="9"/>
  </cols>
  <sheetData>
    <row r="1" spans="1:36" ht="13.15" x14ac:dyDescent="0.25">
      <c r="A1" s="4"/>
      <c r="B1" s="5"/>
      <c r="C1" s="4"/>
      <c r="D1" s="6"/>
      <c r="E1" s="6"/>
      <c r="F1" s="6"/>
      <c r="G1" s="6"/>
      <c r="H1" s="6"/>
      <c r="I1" s="30"/>
      <c r="J1" s="7"/>
      <c r="K1" s="36"/>
      <c r="L1" s="4"/>
      <c r="M1" s="4"/>
      <c r="N1" s="4"/>
      <c r="O1" s="8"/>
      <c r="P1" s="4"/>
      <c r="Q1" s="80" t="s">
        <v>57</v>
      </c>
      <c r="R1" s="80"/>
      <c r="S1" s="80"/>
      <c r="T1" s="80"/>
      <c r="U1" s="80"/>
      <c r="V1" s="80"/>
      <c r="W1" s="80"/>
      <c r="X1" s="80"/>
      <c r="Y1" s="80"/>
      <c r="Z1" s="80"/>
      <c r="AA1" s="4"/>
      <c r="AJ1" s="4"/>
    </row>
    <row r="2" spans="1:36" ht="15" customHeight="1" x14ac:dyDescent="0.2">
      <c r="A2" s="87" t="s">
        <v>12</v>
      </c>
      <c r="B2" s="86" t="s">
        <v>13</v>
      </c>
      <c r="C2" s="87" t="s">
        <v>14</v>
      </c>
      <c r="D2" s="89" t="s">
        <v>84</v>
      </c>
      <c r="E2" s="89" t="s">
        <v>85</v>
      </c>
      <c r="F2" s="86" t="s">
        <v>17</v>
      </c>
      <c r="G2" s="86" t="s">
        <v>18</v>
      </c>
      <c r="H2" s="86" t="s">
        <v>56</v>
      </c>
      <c r="I2" s="86" t="s">
        <v>19</v>
      </c>
      <c r="J2" s="86" t="s">
        <v>20</v>
      </c>
      <c r="K2" s="87" t="s">
        <v>21</v>
      </c>
      <c r="L2" s="87" t="s">
        <v>22</v>
      </c>
      <c r="M2" s="87" t="s">
        <v>23</v>
      </c>
      <c r="N2" s="87" t="s">
        <v>24</v>
      </c>
      <c r="O2" s="88" t="s">
        <v>25</v>
      </c>
      <c r="P2" s="87" t="s">
        <v>38</v>
      </c>
      <c r="Q2" s="81" t="s">
        <v>1</v>
      </c>
      <c r="R2" s="81"/>
      <c r="S2" s="81"/>
      <c r="T2" s="82"/>
      <c r="U2" s="83" t="s">
        <v>2</v>
      </c>
      <c r="V2" s="81"/>
      <c r="W2" s="81"/>
      <c r="X2" s="81"/>
      <c r="Y2" s="82"/>
      <c r="Z2" s="84" t="s">
        <v>3</v>
      </c>
      <c r="AA2" s="11"/>
      <c r="AJ2" s="11"/>
    </row>
    <row r="3" spans="1:36" x14ac:dyDescent="0.2">
      <c r="A3" s="87"/>
      <c r="B3" s="86"/>
      <c r="C3" s="87"/>
      <c r="D3" s="86"/>
      <c r="E3" s="86"/>
      <c r="F3" s="86"/>
      <c r="G3" s="86"/>
      <c r="H3" s="86"/>
      <c r="I3" s="86"/>
      <c r="J3" s="86"/>
      <c r="K3" s="87"/>
      <c r="L3" s="87"/>
      <c r="M3" s="87"/>
      <c r="N3" s="87"/>
      <c r="O3" s="88"/>
      <c r="P3" s="87"/>
      <c r="Q3" s="38" t="s">
        <v>4</v>
      </c>
      <c r="R3" s="28" t="s">
        <v>5</v>
      </c>
      <c r="S3" s="28" t="s">
        <v>6</v>
      </c>
      <c r="T3" s="28" t="s">
        <v>7</v>
      </c>
      <c r="U3" s="28" t="s">
        <v>8</v>
      </c>
      <c r="V3" s="28" t="s">
        <v>9</v>
      </c>
      <c r="W3" s="28" t="s">
        <v>6</v>
      </c>
      <c r="X3" s="28" t="s">
        <v>10</v>
      </c>
      <c r="Y3" s="28" t="s">
        <v>11</v>
      </c>
      <c r="Z3" s="85"/>
      <c r="AA3" s="11"/>
      <c r="AJ3" s="11"/>
    </row>
    <row r="4" spans="1:36" ht="26.45" x14ac:dyDescent="0.25">
      <c r="A4" s="26">
        <v>12</v>
      </c>
      <c r="B4" s="17">
        <v>2011</v>
      </c>
      <c r="C4" s="16" t="s">
        <v>26</v>
      </c>
      <c r="D4" s="17">
        <v>1000787</v>
      </c>
      <c r="E4" s="17" t="s">
        <v>27</v>
      </c>
      <c r="F4" s="17" t="s">
        <v>30</v>
      </c>
      <c r="G4" s="17" t="s">
        <v>29</v>
      </c>
      <c r="H4" s="17" t="s">
        <v>28</v>
      </c>
      <c r="I4" s="32" t="s">
        <v>39</v>
      </c>
      <c r="J4" s="17" t="s">
        <v>40</v>
      </c>
      <c r="K4" s="16" t="s">
        <v>55</v>
      </c>
      <c r="L4" s="3" t="s">
        <v>44</v>
      </c>
      <c r="M4" s="16" t="s">
        <v>31</v>
      </c>
      <c r="N4" s="16"/>
      <c r="O4" s="16" t="s">
        <v>37</v>
      </c>
      <c r="P4" s="26">
        <v>10</v>
      </c>
      <c r="Q4" s="2">
        <f>'1391FY'!T4</f>
        <v>1608048</v>
      </c>
      <c r="R4" s="18">
        <v>0</v>
      </c>
      <c r="S4" s="18">
        <v>0</v>
      </c>
      <c r="T4" s="18">
        <f>SUM(Q4:S4)</f>
        <v>1608048</v>
      </c>
      <c r="U4" s="18">
        <f>'1391FY'!Y4</f>
        <v>200955.59999999998</v>
      </c>
      <c r="V4" s="27">
        <f>T4/P4</f>
        <v>160804.79999999999</v>
      </c>
      <c r="W4" s="18">
        <v>0</v>
      </c>
      <c r="X4" s="18">
        <v>0</v>
      </c>
      <c r="Y4" s="18">
        <f>SUM(U4:X4)</f>
        <v>361760.39999999997</v>
      </c>
      <c r="Z4" s="18">
        <f>T4-Y4</f>
        <v>1246287.6000000001</v>
      </c>
      <c r="AA4" s="19"/>
    </row>
    <row r="5" spans="1:36" ht="13.15" x14ac:dyDescent="0.25">
      <c r="A5" s="3">
        <v>5</v>
      </c>
      <c r="B5" s="3">
        <v>2008</v>
      </c>
      <c r="C5" s="16" t="s">
        <v>26</v>
      </c>
      <c r="D5" s="3">
        <v>1000818</v>
      </c>
      <c r="E5" s="3" t="s">
        <v>27</v>
      </c>
      <c r="F5" s="3" t="s">
        <v>34</v>
      </c>
      <c r="G5" s="3" t="s">
        <v>29</v>
      </c>
      <c r="H5" s="3" t="s">
        <v>35</v>
      </c>
      <c r="I5" s="33" t="s">
        <v>36</v>
      </c>
      <c r="J5" s="3" t="s">
        <v>35</v>
      </c>
      <c r="K5" s="16" t="s">
        <v>55</v>
      </c>
      <c r="L5" s="3" t="s">
        <v>44</v>
      </c>
      <c r="M5" s="3"/>
      <c r="N5" s="20"/>
      <c r="O5" s="20" t="s">
        <v>33</v>
      </c>
      <c r="P5" s="21">
        <v>10</v>
      </c>
      <c r="Q5" s="2">
        <f>'1391FY'!T5</f>
        <v>144000</v>
      </c>
      <c r="R5" s="18">
        <v>0</v>
      </c>
      <c r="S5" s="18">
        <v>0</v>
      </c>
      <c r="T5" s="18">
        <f t="shared" ref="T5:T16" si="0">SUM(Q5:S5)</f>
        <v>144000</v>
      </c>
      <c r="U5" s="18">
        <f>'1391FY'!Y5</f>
        <v>94848</v>
      </c>
      <c r="V5" s="27">
        <f t="shared" ref="V5:V16" si="1">T5/P5</f>
        <v>14400</v>
      </c>
      <c r="W5" s="18">
        <v>0</v>
      </c>
      <c r="X5" s="18">
        <v>0</v>
      </c>
      <c r="Y5" s="18">
        <f>SUM(U5:X5)</f>
        <v>109248</v>
      </c>
      <c r="Z5" s="18">
        <f t="shared" ref="Z5:Z16" si="2">T5-Y5</f>
        <v>34752</v>
      </c>
      <c r="AA5" s="19"/>
    </row>
    <row r="6" spans="1:36" ht="26.45" x14ac:dyDescent="0.25">
      <c r="A6" s="3">
        <v>1</v>
      </c>
      <c r="B6" s="3">
        <v>2004</v>
      </c>
      <c r="C6" s="3" t="s">
        <v>28</v>
      </c>
      <c r="D6" s="3" t="s">
        <v>28</v>
      </c>
      <c r="E6" s="3" t="s">
        <v>46</v>
      </c>
      <c r="F6" s="3" t="s">
        <v>41</v>
      </c>
      <c r="G6" s="3" t="s">
        <v>29</v>
      </c>
      <c r="H6" s="3" t="s">
        <v>42</v>
      </c>
      <c r="I6" s="33" t="s">
        <v>43</v>
      </c>
      <c r="J6" s="3">
        <v>550</v>
      </c>
      <c r="K6" s="16" t="s">
        <v>55</v>
      </c>
      <c r="L6" s="3" t="s">
        <v>45</v>
      </c>
      <c r="M6" s="3"/>
      <c r="N6" s="20"/>
      <c r="O6" s="20"/>
      <c r="P6" s="21">
        <v>10</v>
      </c>
      <c r="Q6" s="2">
        <f>'1391FY'!T6</f>
        <v>336000</v>
      </c>
      <c r="R6" s="18">
        <v>0</v>
      </c>
      <c r="S6" s="18">
        <v>0</v>
      </c>
      <c r="T6" s="18">
        <f t="shared" si="0"/>
        <v>336000</v>
      </c>
      <c r="U6" s="18">
        <f>'1391FY'!Y6</f>
        <v>302400</v>
      </c>
      <c r="V6" s="27">
        <v>33599</v>
      </c>
      <c r="W6" s="18">
        <v>0</v>
      </c>
      <c r="X6" s="18">
        <v>0</v>
      </c>
      <c r="Y6" s="18">
        <f t="shared" ref="Y6:Y16" si="3">SUM(U6:X6)</f>
        <v>335999</v>
      </c>
      <c r="Z6" s="18">
        <f t="shared" si="2"/>
        <v>1</v>
      </c>
      <c r="AA6" s="19"/>
    </row>
    <row r="7" spans="1:36" ht="13.15" x14ac:dyDescent="0.25">
      <c r="A7" s="3">
        <v>10</v>
      </c>
      <c r="B7" s="3">
        <v>2004</v>
      </c>
      <c r="C7" s="3" t="s">
        <v>28</v>
      </c>
      <c r="D7" s="3" t="s">
        <v>28</v>
      </c>
      <c r="E7" s="3" t="s">
        <v>47</v>
      </c>
      <c r="F7" s="3" t="s">
        <v>48</v>
      </c>
      <c r="G7" s="3" t="s">
        <v>29</v>
      </c>
      <c r="H7" s="3">
        <v>81041001</v>
      </c>
      <c r="I7" s="33" t="s">
        <v>49</v>
      </c>
      <c r="J7" s="3" t="s">
        <v>28</v>
      </c>
      <c r="K7" s="16" t="s">
        <v>55</v>
      </c>
      <c r="L7" s="3" t="s">
        <v>44</v>
      </c>
      <c r="M7" s="3"/>
      <c r="N7" s="20"/>
      <c r="O7" s="20"/>
      <c r="P7" s="21">
        <v>10</v>
      </c>
      <c r="Q7" s="2">
        <f>'1391FY'!T7</f>
        <v>1281744</v>
      </c>
      <c r="R7" s="18">
        <v>0</v>
      </c>
      <c r="S7" s="18">
        <v>0</v>
      </c>
      <c r="T7" s="18">
        <f t="shared" si="0"/>
        <v>1281744</v>
      </c>
      <c r="U7" s="18">
        <f>'1391FY'!Y7</f>
        <v>1057438.7999999998</v>
      </c>
      <c r="V7" s="27">
        <f t="shared" si="1"/>
        <v>128174.39999999999</v>
      </c>
      <c r="W7" s="18">
        <v>0</v>
      </c>
      <c r="X7" s="18">
        <v>0</v>
      </c>
      <c r="Y7" s="18">
        <f t="shared" si="3"/>
        <v>1185613.1999999997</v>
      </c>
      <c r="Z7" s="18">
        <f t="shared" si="2"/>
        <v>96130.800000000279</v>
      </c>
      <c r="AA7" s="19"/>
    </row>
    <row r="8" spans="1:36" ht="13.15" x14ac:dyDescent="0.25">
      <c r="A8" s="3">
        <v>12</v>
      </c>
      <c r="B8" s="3">
        <v>2007</v>
      </c>
      <c r="C8" s="3" t="s">
        <v>28</v>
      </c>
      <c r="D8" s="3" t="s">
        <v>28</v>
      </c>
      <c r="E8" s="3" t="s">
        <v>50</v>
      </c>
      <c r="F8" s="3" t="s">
        <v>51</v>
      </c>
      <c r="G8" s="3" t="s">
        <v>52</v>
      </c>
      <c r="H8" s="3" t="s">
        <v>53</v>
      </c>
      <c r="I8" s="33" t="s">
        <v>54</v>
      </c>
      <c r="J8" s="3" t="s">
        <v>28</v>
      </c>
      <c r="K8" s="16" t="s">
        <v>55</v>
      </c>
      <c r="L8" s="3" t="s">
        <v>45</v>
      </c>
      <c r="M8" s="3"/>
      <c r="N8" s="20"/>
      <c r="O8" s="20"/>
      <c r="P8" s="21">
        <v>10</v>
      </c>
      <c r="Q8" s="2">
        <f>'1391FY'!T8</f>
        <v>2400000</v>
      </c>
      <c r="R8" s="18">
        <v>0</v>
      </c>
      <c r="S8" s="18">
        <v>0</v>
      </c>
      <c r="T8" s="18">
        <f t="shared" si="0"/>
        <v>2400000</v>
      </c>
      <c r="U8" s="18">
        <f>'1391FY'!Y8</f>
        <v>1220000</v>
      </c>
      <c r="V8" s="27">
        <f t="shared" si="1"/>
        <v>240000</v>
      </c>
      <c r="W8" s="18">
        <v>0</v>
      </c>
      <c r="X8" s="18">
        <v>0</v>
      </c>
      <c r="Y8" s="18">
        <f t="shared" si="3"/>
        <v>1460000</v>
      </c>
      <c r="Z8" s="18">
        <f t="shared" si="2"/>
        <v>940000</v>
      </c>
      <c r="AA8" s="19"/>
    </row>
    <row r="9" spans="1:36" ht="13.15" x14ac:dyDescent="0.25">
      <c r="A9" s="3">
        <v>5</v>
      </c>
      <c r="B9" s="3">
        <v>2012</v>
      </c>
      <c r="C9" s="3" t="s">
        <v>28</v>
      </c>
      <c r="D9" s="3" t="s">
        <v>28</v>
      </c>
      <c r="E9" s="3" t="s">
        <v>68</v>
      </c>
      <c r="F9" s="3" t="s">
        <v>69</v>
      </c>
      <c r="G9" s="3" t="s">
        <v>29</v>
      </c>
      <c r="H9" s="3" t="s">
        <v>70</v>
      </c>
      <c r="I9" s="34" t="s">
        <v>77</v>
      </c>
      <c r="J9" s="3">
        <v>3853090301</v>
      </c>
      <c r="K9" s="3" t="s">
        <v>55</v>
      </c>
      <c r="L9" s="3" t="s">
        <v>81</v>
      </c>
      <c r="M9" s="3"/>
      <c r="N9" s="20"/>
      <c r="O9" s="20"/>
      <c r="P9" s="21">
        <v>10</v>
      </c>
      <c r="Q9" s="2">
        <f>'1391FY'!T9</f>
        <v>148500</v>
      </c>
      <c r="R9" s="20">
        <v>0</v>
      </c>
      <c r="S9" s="18">
        <v>0</v>
      </c>
      <c r="T9" s="18">
        <f t="shared" si="0"/>
        <v>148500</v>
      </c>
      <c r="U9" s="18">
        <f>'1391FY'!Y9</f>
        <v>9900</v>
      </c>
      <c r="V9" s="27">
        <f t="shared" si="1"/>
        <v>14850</v>
      </c>
      <c r="W9" s="18">
        <v>0</v>
      </c>
      <c r="X9" s="18">
        <v>0</v>
      </c>
      <c r="Y9" s="18">
        <f t="shared" si="3"/>
        <v>24750</v>
      </c>
      <c r="Z9" s="18">
        <f t="shared" si="2"/>
        <v>123750</v>
      </c>
      <c r="AA9" s="19"/>
    </row>
    <row r="10" spans="1:36" ht="13.15" x14ac:dyDescent="0.25">
      <c r="A10" s="3">
        <v>5</v>
      </c>
      <c r="B10" s="3">
        <v>2012</v>
      </c>
      <c r="C10" s="3" t="s">
        <v>28</v>
      </c>
      <c r="D10" s="3" t="s">
        <v>28</v>
      </c>
      <c r="E10" s="3" t="s">
        <v>68</v>
      </c>
      <c r="F10" s="3" t="s">
        <v>69</v>
      </c>
      <c r="G10" s="3" t="s">
        <v>29</v>
      </c>
      <c r="H10" s="3" t="s">
        <v>71</v>
      </c>
      <c r="I10" s="34" t="s">
        <v>78</v>
      </c>
      <c r="J10" s="3">
        <v>9032090901</v>
      </c>
      <c r="K10" s="3" t="s">
        <v>55</v>
      </c>
      <c r="L10" s="3" t="s">
        <v>81</v>
      </c>
      <c r="M10" s="3"/>
      <c r="N10" s="20"/>
      <c r="O10" s="20"/>
      <c r="P10" s="21">
        <v>10</v>
      </c>
      <c r="Q10" s="2">
        <f>'1391FY'!T10</f>
        <v>247500</v>
      </c>
      <c r="R10" s="20">
        <v>0</v>
      </c>
      <c r="S10" s="18">
        <v>0</v>
      </c>
      <c r="T10" s="18">
        <f t="shared" si="0"/>
        <v>247500</v>
      </c>
      <c r="U10" s="18">
        <f>'1391FY'!Y10</f>
        <v>16500</v>
      </c>
      <c r="V10" s="27">
        <f t="shared" si="1"/>
        <v>24750</v>
      </c>
      <c r="W10" s="18">
        <v>0</v>
      </c>
      <c r="X10" s="18">
        <v>0</v>
      </c>
      <c r="Y10" s="18">
        <f t="shared" si="3"/>
        <v>41250</v>
      </c>
      <c r="Z10" s="18">
        <f t="shared" si="2"/>
        <v>206250</v>
      </c>
      <c r="AA10" s="19"/>
    </row>
    <row r="11" spans="1:36" ht="13.15" x14ac:dyDescent="0.25">
      <c r="A11" s="3">
        <v>5</v>
      </c>
      <c r="B11" s="3">
        <v>2012</v>
      </c>
      <c r="C11" s="3" t="s">
        <v>28</v>
      </c>
      <c r="D11" s="3" t="s">
        <v>28</v>
      </c>
      <c r="E11" s="3" t="s">
        <v>68</v>
      </c>
      <c r="F11" s="3" t="s">
        <v>69</v>
      </c>
      <c r="G11" s="3" t="s">
        <v>29</v>
      </c>
      <c r="H11" s="3" t="s">
        <v>71</v>
      </c>
      <c r="I11" s="34" t="s">
        <v>78</v>
      </c>
      <c r="J11" s="3">
        <v>9032090902</v>
      </c>
      <c r="K11" s="3" t="s">
        <v>55</v>
      </c>
      <c r="L11" s="3" t="s">
        <v>81</v>
      </c>
      <c r="M11" s="3"/>
      <c r="N11" s="20"/>
      <c r="O11" s="20"/>
      <c r="P11" s="21">
        <v>10</v>
      </c>
      <c r="Q11" s="2">
        <f>'1391FY'!T11</f>
        <v>247500</v>
      </c>
      <c r="R11" s="20">
        <v>0</v>
      </c>
      <c r="S11" s="18">
        <v>0</v>
      </c>
      <c r="T11" s="18">
        <f t="shared" si="0"/>
        <v>247500</v>
      </c>
      <c r="U11" s="18">
        <f>'1391FY'!Y11</f>
        <v>16500</v>
      </c>
      <c r="V11" s="27">
        <f t="shared" si="1"/>
        <v>24750</v>
      </c>
      <c r="W11" s="18">
        <v>0</v>
      </c>
      <c r="X11" s="18">
        <v>0</v>
      </c>
      <c r="Y11" s="18">
        <f t="shared" si="3"/>
        <v>41250</v>
      </c>
      <c r="Z11" s="18">
        <f t="shared" si="2"/>
        <v>206250</v>
      </c>
      <c r="AA11" s="19"/>
    </row>
    <row r="12" spans="1:36" ht="13.15" x14ac:dyDescent="0.25">
      <c r="A12" s="3">
        <v>5</v>
      </c>
      <c r="B12" s="3">
        <v>2012</v>
      </c>
      <c r="C12" s="3" t="s">
        <v>28</v>
      </c>
      <c r="D12" s="3" t="s">
        <v>28</v>
      </c>
      <c r="E12" s="3" t="s">
        <v>68</v>
      </c>
      <c r="F12" s="3" t="s">
        <v>69</v>
      </c>
      <c r="G12" s="3" t="s">
        <v>29</v>
      </c>
      <c r="H12" s="3" t="s">
        <v>72</v>
      </c>
      <c r="I12" s="34" t="s">
        <v>79</v>
      </c>
      <c r="J12" s="3">
        <v>9033090901</v>
      </c>
      <c r="K12" s="3" t="s">
        <v>55</v>
      </c>
      <c r="L12" s="3" t="s">
        <v>81</v>
      </c>
      <c r="M12" s="3"/>
      <c r="N12" s="20"/>
      <c r="O12" s="20"/>
      <c r="P12" s="21">
        <v>10</v>
      </c>
      <c r="Q12" s="2">
        <f>'1391FY'!T12</f>
        <v>247500</v>
      </c>
      <c r="R12" s="20">
        <v>0</v>
      </c>
      <c r="S12" s="18">
        <v>0</v>
      </c>
      <c r="T12" s="18">
        <f t="shared" si="0"/>
        <v>247500</v>
      </c>
      <c r="U12" s="18">
        <f>'1391FY'!Y12</f>
        <v>16500</v>
      </c>
      <c r="V12" s="27">
        <f t="shared" si="1"/>
        <v>24750</v>
      </c>
      <c r="W12" s="18">
        <v>0</v>
      </c>
      <c r="X12" s="18">
        <v>0</v>
      </c>
      <c r="Y12" s="18">
        <f t="shared" si="3"/>
        <v>41250</v>
      </c>
      <c r="Z12" s="18">
        <f t="shared" si="2"/>
        <v>206250</v>
      </c>
      <c r="AA12" s="19"/>
    </row>
    <row r="13" spans="1:36" ht="13.15" x14ac:dyDescent="0.25">
      <c r="A13" s="3">
        <v>5</v>
      </c>
      <c r="B13" s="3">
        <v>2012</v>
      </c>
      <c r="C13" s="3" t="s">
        <v>28</v>
      </c>
      <c r="D13" s="3" t="s">
        <v>28</v>
      </c>
      <c r="E13" s="3" t="s">
        <v>68</v>
      </c>
      <c r="F13" s="3" t="s">
        <v>69</v>
      </c>
      <c r="G13" s="3" t="s">
        <v>29</v>
      </c>
      <c r="H13" s="3" t="s">
        <v>73</v>
      </c>
      <c r="I13" s="34" t="s">
        <v>77</v>
      </c>
      <c r="J13" s="3" t="s">
        <v>80</v>
      </c>
      <c r="K13" s="3" t="s">
        <v>55</v>
      </c>
      <c r="L13" s="3" t="s">
        <v>81</v>
      </c>
      <c r="M13" s="3"/>
      <c r="N13" s="20"/>
      <c r="O13" s="20"/>
      <c r="P13" s="21">
        <v>10</v>
      </c>
      <c r="Q13" s="2">
        <f>'1391FY'!T13</f>
        <v>148500</v>
      </c>
      <c r="R13" s="20">
        <v>0</v>
      </c>
      <c r="S13" s="18">
        <v>0</v>
      </c>
      <c r="T13" s="18">
        <f t="shared" si="0"/>
        <v>148500</v>
      </c>
      <c r="U13" s="18">
        <f>'1391FY'!Y13</f>
        <v>9900</v>
      </c>
      <c r="V13" s="27">
        <f t="shared" si="1"/>
        <v>14850</v>
      </c>
      <c r="W13" s="18">
        <v>0</v>
      </c>
      <c r="X13" s="18">
        <v>0</v>
      </c>
      <c r="Y13" s="18">
        <f t="shared" si="3"/>
        <v>24750</v>
      </c>
      <c r="Z13" s="18">
        <f t="shared" si="2"/>
        <v>123750</v>
      </c>
      <c r="AA13" s="19"/>
    </row>
    <row r="14" spans="1:36" ht="13.15" x14ac:dyDescent="0.25">
      <c r="A14" s="3">
        <v>5</v>
      </c>
      <c r="B14" s="3">
        <v>2012</v>
      </c>
      <c r="C14" s="3" t="s">
        <v>28</v>
      </c>
      <c r="D14" s="3" t="s">
        <v>28</v>
      </c>
      <c r="E14" s="3" t="s">
        <v>68</v>
      </c>
      <c r="F14" s="3" t="s">
        <v>69</v>
      </c>
      <c r="G14" s="3" t="s">
        <v>29</v>
      </c>
      <c r="H14" s="3" t="s">
        <v>74</v>
      </c>
      <c r="I14" s="34" t="s">
        <v>78</v>
      </c>
      <c r="J14" s="3" t="s">
        <v>80</v>
      </c>
      <c r="K14" s="3" t="s">
        <v>55</v>
      </c>
      <c r="L14" s="3" t="s">
        <v>81</v>
      </c>
      <c r="M14" s="3"/>
      <c r="N14" s="20"/>
      <c r="O14" s="20"/>
      <c r="P14" s="21">
        <v>10</v>
      </c>
      <c r="Q14" s="2">
        <f>'1391FY'!T14</f>
        <v>247500</v>
      </c>
      <c r="R14" s="20">
        <v>0</v>
      </c>
      <c r="S14" s="18">
        <v>0</v>
      </c>
      <c r="T14" s="18">
        <f t="shared" si="0"/>
        <v>247500</v>
      </c>
      <c r="U14" s="18">
        <f>'1391FY'!Y14</f>
        <v>16500</v>
      </c>
      <c r="V14" s="27">
        <f t="shared" si="1"/>
        <v>24750</v>
      </c>
      <c r="W14" s="18">
        <v>0</v>
      </c>
      <c r="X14" s="18">
        <v>0</v>
      </c>
      <c r="Y14" s="18">
        <f t="shared" si="3"/>
        <v>41250</v>
      </c>
      <c r="Z14" s="18">
        <f t="shared" si="2"/>
        <v>206250</v>
      </c>
      <c r="AA14" s="19"/>
    </row>
    <row r="15" spans="1:36" ht="13.15" x14ac:dyDescent="0.25">
      <c r="A15" s="3">
        <v>5</v>
      </c>
      <c r="B15" s="3">
        <v>2012</v>
      </c>
      <c r="C15" s="3" t="s">
        <v>28</v>
      </c>
      <c r="D15" s="3" t="s">
        <v>28</v>
      </c>
      <c r="E15" s="3" t="s">
        <v>68</v>
      </c>
      <c r="F15" s="3" t="s">
        <v>69</v>
      </c>
      <c r="G15" s="3" t="s">
        <v>29</v>
      </c>
      <c r="H15" s="3" t="s">
        <v>75</v>
      </c>
      <c r="I15" s="34" t="s">
        <v>79</v>
      </c>
      <c r="J15" s="3" t="s">
        <v>80</v>
      </c>
      <c r="K15" s="3" t="s">
        <v>55</v>
      </c>
      <c r="L15" s="3" t="s">
        <v>81</v>
      </c>
      <c r="M15" s="3"/>
      <c r="N15" s="20"/>
      <c r="O15" s="20"/>
      <c r="P15" s="21">
        <v>10</v>
      </c>
      <c r="Q15" s="2">
        <f>'1391FY'!T15</f>
        <v>247500</v>
      </c>
      <c r="R15" s="20">
        <v>0</v>
      </c>
      <c r="S15" s="18">
        <v>0</v>
      </c>
      <c r="T15" s="18">
        <f t="shared" si="0"/>
        <v>247500</v>
      </c>
      <c r="U15" s="18">
        <f>'1391FY'!Y15</f>
        <v>16500</v>
      </c>
      <c r="V15" s="27">
        <f t="shared" si="1"/>
        <v>24750</v>
      </c>
      <c r="W15" s="18">
        <v>0</v>
      </c>
      <c r="X15" s="18">
        <v>0</v>
      </c>
      <c r="Y15" s="18">
        <f t="shared" si="3"/>
        <v>41250</v>
      </c>
      <c r="Z15" s="18">
        <f t="shared" si="2"/>
        <v>206250</v>
      </c>
      <c r="AA15" s="19"/>
    </row>
    <row r="16" spans="1:36" ht="13.15" x14ac:dyDescent="0.25">
      <c r="A16" s="3">
        <v>5</v>
      </c>
      <c r="B16" s="3">
        <v>2012</v>
      </c>
      <c r="C16" s="3" t="s">
        <v>28</v>
      </c>
      <c r="D16" s="3" t="s">
        <v>28</v>
      </c>
      <c r="E16" s="3" t="s">
        <v>68</v>
      </c>
      <c r="F16" s="3" t="s">
        <v>69</v>
      </c>
      <c r="G16" s="3" t="s">
        <v>29</v>
      </c>
      <c r="H16" s="3" t="s">
        <v>76</v>
      </c>
      <c r="I16" s="34" t="s">
        <v>78</v>
      </c>
      <c r="J16" s="3" t="s">
        <v>80</v>
      </c>
      <c r="K16" s="3" t="s">
        <v>55</v>
      </c>
      <c r="L16" s="3" t="s">
        <v>81</v>
      </c>
      <c r="M16" s="3"/>
      <c r="N16" s="20"/>
      <c r="O16" s="20"/>
      <c r="P16" s="21">
        <v>10</v>
      </c>
      <c r="Q16" s="2">
        <f>'1391FY'!T16</f>
        <v>247500</v>
      </c>
      <c r="R16" s="20">
        <v>0</v>
      </c>
      <c r="S16" s="18">
        <v>0</v>
      </c>
      <c r="T16" s="18">
        <f t="shared" si="0"/>
        <v>247500</v>
      </c>
      <c r="U16" s="18">
        <f>'1391FY'!Y16</f>
        <v>16500</v>
      </c>
      <c r="V16" s="27">
        <f t="shared" si="1"/>
        <v>24750</v>
      </c>
      <c r="W16" s="18">
        <v>0</v>
      </c>
      <c r="X16" s="18">
        <v>0</v>
      </c>
      <c r="Y16" s="18">
        <f t="shared" si="3"/>
        <v>41250</v>
      </c>
      <c r="Z16" s="18">
        <f t="shared" si="2"/>
        <v>206250</v>
      </c>
      <c r="AA16" s="19"/>
    </row>
    <row r="17" spans="1:27" ht="13.9" thickBot="1" x14ac:dyDescent="0.3">
      <c r="A17" s="22"/>
      <c r="B17" s="23"/>
      <c r="C17" s="22"/>
      <c r="D17" s="23"/>
      <c r="E17" s="23"/>
      <c r="F17" s="23"/>
      <c r="G17" s="23"/>
      <c r="H17" s="23"/>
      <c r="I17" s="35"/>
      <c r="J17" s="24"/>
      <c r="K17" s="22"/>
      <c r="L17" s="22"/>
      <c r="M17" s="22"/>
      <c r="N17" s="22"/>
      <c r="O17" s="22"/>
      <c r="P17" s="20"/>
      <c r="Q17" s="25">
        <f t="shared" ref="Q17:Y17" si="4">SUM(Q4:Q16)</f>
        <v>7551792</v>
      </c>
      <c r="R17" s="25">
        <f t="shared" si="4"/>
        <v>0</v>
      </c>
      <c r="S17" s="25">
        <f t="shared" si="4"/>
        <v>0</v>
      </c>
      <c r="T17" s="25">
        <f t="shared" si="4"/>
        <v>7551792</v>
      </c>
      <c r="U17" s="25">
        <f t="shared" si="4"/>
        <v>2994442.4</v>
      </c>
      <c r="V17" s="25">
        <f t="shared" si="4"/>
        <v>755178.2</v>
      </c>
      <c r="W17" s="25">
        <f t="shared" si="4"/>
        <v>0</v>
      </c>
      <c r="X17" s="25">
        <f t="shared" si="4"/>
        <v>0</v>
      </c>
      <c r="Y17" s="25">
        <f t="shared" si="4"/>
        <v>3749620.5999999996</v>
      </c>
      <c r="Z17" s="25">
        <f>T17-Y17</f>
        <v>3802171.4000000004</v>
      </c>
      <c r="AA17" s="19"/>
    </row>
    <row r="18" spans="1:27" ht="13.9" thickTop="1" x14ac:dyDescent="0.25"/>
  </sheetData>
  <mergeCells count="20">
    <mergeCell ref="L2:L3"/>
    <mergeCell ref="M2:M3"/>
    <mergeCell ref="N2:N3"/>
    <mergeCell ref="O2:O3"/>
    <mergeCell ref="Q1:Z1"/>
    <mergeCell ref="Q2:T2"/>
    <mergeCell ref="U2:Y2"/>
    <mergeCell ref="Z2:Z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J2:J3"/>
    <mergeCell ref="K2:K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9"/>
  <sheetViews>
    <sheetView topLeftCell="N1" workbookViewId="0">
      <selection activeCell="U23" sqref="U23"/>
    </sheetView>
  </sheetViews>
  <sheetFormatPr defaultColWidth="9.140625" defaultRowHeight="12.75" x14ac:dyDescent="0.2"/>
  <cols>
    <col min="1" max="1" width="6.7109375" style="9" bestFit="1" customWidth="1"/>
    <col min="2" max="2" width="4.7109375" style="12" bestFit="1" customWidth="1"/>
    <col min="3" max="3" width="15.42578125" style="9" bestFit="1" customWidth="1"/>
    <col min="4" max="4" width="11" style="13" bestFit="1" customWidth="1"/>
    <col min="5" max="5" width="13.5703125" style="13" bestFit="1" customWidth="1"/>
    <col min="6" max="6" width="15.5703125" style="13" bestFit="1" customWidth="1"/>
    <col min="7" max="7" width="5" style="13" bestFit="1" customWidth="1"/>
    <col min="8" max="8" width="12" style="13" bestFit="1" customWidth="1"/>
    <col min="9" max="9" width="32.5703125" style="31" customWidth="1"/>
    <col min="10" max="10" width="22.7109375" style="14" bestFit="1" customWidth="1"/>
    <col min="11" max="11" width="16.28515625" style="37" bestFit="1" customWidth="1"/>
    <col min="12" max="12" width="16.28515625" style="9" bestFit="1" customWidth="1"/>
    <col min="13" max="13" width="19.140625" style="9" bestFit="1" customWidth="1"/>
    <col min="14" max="14" width="5.85546875" style="9" bestFit="1" customWidth="1"/>
    <col min="15" max="15" width="19.140625" style="15" bestFit="1" customWidth="1"/>
    <col min="16" max="16" width="5.85546875" style="9" customWidth="1"/>
    <col min="17" max="17" width="20" style="9" bestFit="1" customWidth="1"/>
    <col min="18" max="18" width="14.7109375" style="9" bestFit="1" customWidth="1"/>
    <col min="19" max="19" width="10.42578125" style="9" bestFit="1" customWidth="1"/>
    <col min="20" max="20" width="14" style="9" bestFit="1" customWidth="1"/>
    <col min="21" max="21" width="13.140625" style="9" bestFit="1" customWidth="1"/>
    <col min="22" max="22" width="12.7109375" style="9" bestFit="1" customWidth="1"/>
    <col min="23" max="24" width="12.7109375" style="9" customWidth="1"/>
    <col min="25" max="26" width="12.7109375" style="9" bestFit="1" customWidth="1"/>
    <col min="27" max="16384" width="9.140625" style="9"/>
  </cols>
  <sheetData>
    <row r="1" spans="1:36" ht="13.15" x14ac:dyDescent="0.25">
      <c r="A1" s="4"/>
      <c r="B1" s="5"/>
      <c r="C1" s="4"/>
      <c r="D1" s="6"/>
      <c r="E1" s="6"/>
      <c r="F1" s="6"/>
      <c r="G1" s="6"/>
      <c r="H1" s="6"/>
      <c r="I1" s="30"/>
      <c r="J1" s="7"/>
      <c r="K1" s="36"/>
      <c r="L1" s="4"/>
      <c r="M1" s="4"/>
      <c r="N1" s="4"/>
      <c r="O1" s="8"/>
      <c r="P1" s="4"/>
      <c r="Q1" s="80" t="s">
        <v>58</v>
      </c>
      <c r="R1" s="80"/>
      <c r="S1" s="80"/>
      <c r="T1" s="80"/>
      <c r="U1" s="80"/>
      <c r="V1" s="80"/>
      <c r="W1" s="80"/>
      <c r="X1" s="80"/>
      <c r="Y1" s="80"/>
      <c r="Z1" s="80"/>
      <c r="AA1" s="4"/>
      <c r="AJ1" s="4"/>
    </row>
    <row r="2" spans="1:36" ht="15" customHeight="1" x14ac:dyDescent="0.2">
      <c r="A2" s="87" t="s">
        <v>12</v>
      </c>
      <c r="B2" s="86" t="s">
        <v>13</v>
      </c>
      <c r="C2" s="87" t="s">
        <v>14</v>
      </c>
      <c r="D2" s="86" t="s">
        <v>15</v>
      </c>
      <c r="E2" s="86" t="s">
        <v>16</v>
      </c>
      <c r="F2" s="86" t="s">
        <v>17</v>
      </c>
      <c r="G2" s="86" t="s">
        <v>18</v>
      </c>
      <c r="H2" s="86" t="s">
        <v>56</v>
      </c>
      <c r="I2" s="86" t="s">
        <v>19</v>
      </c>
      <c r="J2" s="86" t="s">
        <v>20</v>
      </c>
      <c r="K2" s="87" t="s">
        <v>21</v>
      </c>
      <c r="L2" s="87" t="s">
        <v>22</v>
      </c>
      <c r="M2" s="87" t="s">
        <v>23</v>
      </c>
      <c r="N2" s="87" t="s">
        <v>24</v>
      </c>
      <c r="O2" s="88" t="s">
        <v>25</v>
      </c>
      <c r="P2" s="87" t="s">
        <v>38</v>
      </c>
      <c r="Q2" s="81" t="s">
        <v>1</v>
      </c>
      <c r="R2" s="81"/>
      <c r="S2" s="81"/>
      <c r="T2" s="82"/>
      <c r="U2" s="83" t="s">
        <v>2</v>
      </c>
      <c r="V2" s="81"/>
      <c r="W2" s="81"/>
      <c r="X2" s="81"/>
      <c r="Y2" s="82"/>
      <c r="Z2" s="84" t="s">
        <v>3</v>
      </c>
      <c r="AA2" s="11"/>
      <c r="AJ2" s="11"/>
    </row>
    <row r="3" spans="1:36" x14ac:dyDescent="0.2">
      <c r="A3" s="87"/>
      <c r="B3" s="86"/>
      <c r="C3" s="87"/>
      <c r="D3" s="86"/>
      <c r="E3" s="86"/>
      <c r="F3" s="86"/>
      <c r="G3" s="86"/>
      <c r="H3" s="86"/>
      <c r="I3" s="86"/>
      <c r="J3" s="86"/>
      <c r="K3" s="87"/>
      <c r="L3" s="87"/>
      <c r="M3" s="87"/>
      <c r="N3" s="87"/>
      <c r="O3" s="88"/>
      <c r="P3" s="87"/>
      <c r="Q3" s="29" t="s">
        <v>4</v>
      </c>
      <c r="R3" s="28" t="s">
        <v>5</v>
      </c>
      <c r="S3" s="28" t="s">
        <v>6</v>
      </c>
      <c r="T3" s="28" t="s">
        <v>7</v>
      </c>
      <c r="U3" s="28" t="s">
        <v>8</v>
      </c>
      <c r="V3" s="28" t="s">
        <v>9</v>
      </c>
      <c r="W3" s="28" t="s">
        <v>6</v>
      </c>
      <c r="X3" s="28" t="s">
        <v>10</v>
      </c>
      <c r="Y3" s="28" t="s">
        <v>11</v>
      </c>
      <c r="Z3" s="85"/>
      <c r="AA3" s="11"/>
      <c r="AJ3" s="11"/>
    </row>
    <row r="4" spans="1:36" ht="26.45" x14ac:dyDescent="0.25">
      <c r="A4" s="26">
        <v>12</v>
      </c>
      <c r="B4" s="17">
        <v>2011</v>
      </c>
      <c r="C4" s="16" t="s">
        <v>26</v>
      </c>
      <c r="D4" s="17">
        <v>1000787</v>
      </c>
      <c r="E4" s="17" t="s">
        <v>27</v>
      </c>
      <c r="F4" s="17" t="s">
        <v>30</v>
      </c>
      <c r="G4" s="17" t="s">
        <v>29</v>
      </c>
      <c r="H4" s="17" t="s">
        <v>28</v>
      </c>
      <c r="I4" s="32" t="s">
        <v>39</v>
      </c>
      <c r="J4" s="17" t="s">
        <v>40</v>
      </c>
      <c r="K4" s="16" t="s">
        <v>55</v>
      </c>
      <c r="L4" s="3" t="s">
        <v>44</v>
      </c>
      <c r="M4" s="16" t="s">
        <v>31</v>
      </c>
      <c r="N4" s="16"/>
      <c r="O4" s="16"/>
      <c r="P4" s="26">
        <v>10</v>
      </c>
      <c r="Q4" s="2">
        <f>'1392FY'!T4</f>
        <v>1608048</v>
      </c>
      <c r="R4" s="18">
        <v>0</v>
      </c>
      <c r="S4" s="18">
        <v>0</v>
      </c>
      <c r="T4" s="18">
        <f>SUM(Q4:S4)</f>
        <v>1608048</v>
      </c>
      <c r="U4" s="18">
        <f>'1392FY'!Y4</f>
        <v>361760.39999999997</v>
      </c>
      <c r="V4" s="27">
        <f>T4/P4</f>
        <v>160804.79999999999</v>
      </c>
      <c r="W4" s="18">
        <v>0</v>
      </c>
      <c r="X4" s="18">
        <v>0</v>
      </c>
      <c r="Y4" s="18">
        <f>SUM(U4:X4)</f>
        <v>522565.19999999995</v>
      </c>
      <c r="Z4" s="18">
        <f>T4-Y4</f>
        <v>1085482.8</v>
      </c>
      <c r="AA4" s="19"/>
    </row>
    <row r="5" spans="1:36" ht="13.15" x14ac:dyDescent="0.25">
      <c r="A5" s="3">
        <v>5</v>
      </c>
      <c r="B5" s="3">
        <v>2008</v>
      </c>
      <c r="C5" s="3" t="s">
        <v>32</v>
      </c>
      <c r="D5" s="3">
        <v>1000818</v>
      </c>
      <c r="E5" s="3" t="s">
        <v>27</v>
      </c>
      <c r="F5" s="3" t="s">
        <v>34</v>
      </c>
      <c r="G5" s="3" t="s">
        <v>29</v>
      </c>
      <c r="H5" s="3" t="s">
        <v>35</v>
      </c>
      <c r="I5" s="33" t="s">
        <v>36</v>
      </c>
      <c r="J5" s="3" t="s">
        <v>35</v>
      </c>
      <c r="K5" s="16" t="s">
        <v>55</v>
      </c>
      <c r="L5" s="3" t="s">
        <v>44</v>
      </c>
      <c r="M5" s="3"/>
      <c r="N5" s="20"/>
      <c r="O5" s="20"/>
      <c r="P5" s="21">
        <v>10</v>
      </c>
      <c r="Q5" s="2">
        <f>'1392FY'!T5</f>
        <v>144000</v>
      </c>
      <c r="R5" s="18">
        <v>0</v>
      </c>
      <c r="S5" s="18">
        <v>0</v>
      </c>
      <c r="T5" s="18">
        <f t="shared" ref="T5:T17" si="0">SUM(Q5:S5)</f>
        <v>144000</v>
      </c>
      <c r="U5" s="18">
        <f>'1392FY'!Y5</f>
        <v>109248</v>
      </c>
      <c r="V5" s="27">
        <f t="shared" ref="V5:V16" si="1">T5/P5</f>
        <v>14400</v>
      </c>
      <c r="W5" s="18">
        <v>0</v>
      </c>
      <c r="X5" s="18">
        <v>0</v>
      </c>
      <c r="Y5" s="18">
        <f>SUM(U5:X5)</f>
        <v>123648</v>
      </c>
      <c r="Z5" s="18">
        <f t="shared" ref="Z5:Z17" si="2">T5-Y5</f>
        <v>20352</v>
      </c>
      <c r="AA5" s="19"/>
    </row>
    <row r="6" spans="1:36" ht="26.45" x14ac:dyDescent="0.25">
      <c r="A6" s="3">
        <v>1</v>
      </c>
      <c r="B6" s="3">
        <v>2004</v>
      </c>
      <c r="C6" s="3" t="s">
        <v>28</v>
      </c>
      <c r="D6" s="3" t="s">
        <v>28</v>
      </c>
      <c r="E6" s="3" t="s">
        <v>46</v>
      </c>
      <c r="F6" s="3" t="s">
        <v>41</v>
      </c>
      <c r="G6" s="3" t="s">
        <v>29</v>
      </c>
      <c r="H6" s="3" t="s">
        <v>42</v>
      </c>
      <c r="I6" s="33" t="s">
        <v>43</v>
      </c>
      <c r="J6" s="3">
        <v>550</v>
      </c>
      <c r="K6" s="16" t="s">
        <v>55</v>
      </c>
      <c r="L6" s="3" t="s">
        <v>45</v>
      </c>
      <c r="M6" s="3"/>
      <c r="N6" s="20"/>
      <c r="O6" s="20"/>
      <c r="P6" s="21">
        <v>10</v>
      </c>
      <c r="Q6" s="2">
        <f>'1392FY'!T6</f>
        <v>336000</v>
      </c>
      <c r="R6" s="18">
        <v>0</v>
      </c>
      <c r="S6" s="18">
        <v>0</v>
      </c>
      <c r="T6" s="18">
        <f t="shared" si="0"/>
        <v>336000</v>
      </c>
      <c r="U6" s="18">
        <f>'1392FY'!Y6</f>
        <v>335999</v>
      </c>
      <c r="V6" s="27">
        <v>0</v>
      </c>
      <c r="W6" s="18">
        <v>0</v>
      </c>
      <c r="X6" s="18">
        <v>0</v>
      </c>
      <c r="Y6" s="18">
        <f t="shared" ref="Y6:Y17" si="3">SUM(U6:X6)</f>
        <v>335999</v>
      </c>
      <c r="Z6" s="18">
        <f t="shared" si="2"/>
        <v>1</v>
      </c>
      <c r="AA6" s="19"/>
    </row>
    <row r="7" spans="1:36" ht="13.15" x14ac:dyDescent="0.25">
      <c r="A7" s="3">
        <v>10</v>
      </c>
      <c r="B7" s="3">
        <v>2004</v>
      </c>
      <c r="C7" s="3" t="s">
        <v>28</v>
      </c>
      <c r="D7" s="3" t="s">
        <v>28</v>
      </c>
      <c r="E7" s="3" t="s">
        <v>47</v>
      </c>
      <c r="F7" s="3" t="s">
        <v>48</v>
      </c>
      <c r="G7" s="3" t="s">
        <v>29</v>
      </c>
      <c r="H7" s="3">
        <v>81041001</v>
      </c>
      <c r="I7" s="33" t="s">
        <v>49</v>
      </c>
      <c r="J7" s="3" t="s">
        <v>28</v>
      </c>
      <c r="K7" s="16" t="s">
        <v>55</v>
      </c>
      <c r="L7" s="3" t="s">
        <v>44</v>
      </c>
      <c r="M7" s="3"/>
      <c r="N7" s="20"/>
      <c r="O7" s="20"/>
      <c r="P7" s="21">
        <v>10</v>
      </c>
      <c r="Q7" s="2">
        <f>'1392FY'!T7</f>
        <v>1281744</v>
      </c>
      <c r="R7" s="18">
        <v>0</v>
      </c>
      <c r="S7" s="18">
        <v>0</v>
      </c>
      <c r="T7" s="18">
        <f t="shared" si="0"/>
        <v>1281744</v>
      </c>
      <c r="U7" s="18">
        <f>'1392FY'!Y7</f>
        <v>1185613.1999999997</v>
      </c>
      <c r="V7" s="27">
        <v>96130</v>
      </c>
      <c r="W7" s="18">
        <v>0</v>
      </c>
      <c r="X7" s="18">
        <v>0</v>
      </c>
      <c r="Y7" s="18">
        <f t="shared" si="3"/>
        <v>1281743.1999999997</v>
      </c>
      <c r="Z7" s="18">
        <f t="shared" si="2"/>
        <v>0.80000000027939677</v>
      </c>
      <c r="AA7" s="19"/>
    </row>
    <row r="8" spans="1:36" ht="13.15" x14ac:dyDescent="0.25">
      <c r="A8" s="3">
        <v>12</v>
      </c>
      <c r="B8" s="3">
        <v>2007</v>
      </c>
      <c r="C8" s="3" t="s">
        <v>28</v>
      </c>
      <c r="D8" s="3" t="s">
        <v>28</v>
      </c>
      <c r="E8" s="3" t="s">
        <v>50</v>
      </c>
      <c r="F8" s="3" t="s">
        <v>51</v>
      </c>
      <c r="G8" s="3" t="s">
        <v>52</v>
      </c>
      <c r="H8" s="3" t="s">
        <v>53</v>
      </c>
      <c r="I8" s="33" t="s">
        <v>54</v>
      </c>
      <c r="J8" s="3" t="s">
        <v>28</v>
      </c>
      <c r="K8" s="16" t="s">
        <v>55</v>
      </c>
      <c r="L8" s="3" t="s">
        <v>45</v>
      </c>
      <c r="M8" s="3"/>
      <c r="N8" s="20"/>
      <c r="O8" s="20"/>
      <c r="P8" s="21">
        <v>10</v>
      </c>
      <c r="Q8" s="2">
        <f>'1392FY'!T8</f>
        <v>2400000</v>
      </c>
      <c r="R8" s="18">
        <v>0</v>
      </c>
      <c r="S8" s="18">
        <v>0</v>
      </c>
      <c r="T8" s="18">
        <f t="shared" si="0"/>
        <v>2400000</v>
      </c>
      <c r="U8" s="18">
        <f>'1392FY'!Y8</f>
        <v>1460000</v>
      </c>
      <c r="V8" s="27">
        <f t="shared" si="1"/>
        <v>240000</v>
      </c>
      <c r="W8" s="18">
        <v>0</v>
      </c>
      <c r="X8" s="18">
        <v>0</v>
      </c>
      <c r="Y8" s="18">
        <f t="shared" si="3"/>
        <v>1700000</v>
      </c>
      <c r="Z8" s="18">
        <f t="shared" si="2"/>
        <v>700000</v>
      </c>
      <c r="AA8" s="19"/>
    </row>
    <row r="9" spans="1:36" ht="13.15" x14ac:dyDescent="0.25">
      <c r="A9" s="3">
        <v>5</v>
      </c>
      <c r="B9" s="3">
        <v>2012</v>
      </c>
      <c r="C9" s="3" t="s">
        <v>28</v>
      </c>
      <c r="D9" s="3" t="s">
        <v>28</v>
      </c>
      <c r="E9" s="3" t="s">
        <v>68</v>
      </c>
      <c r="F9" s="3" t="s">
        <v>69</v>
      </c>
      <c r="G9" s="3" t="s">
        <v>29</v>
      </c>
      <c r="H9" s="3" t="s">
        <v>70</v>
      </c>
      <c r="I9" s="34" t="s">
        <v>77</v>
      </c>
      <c r="J9" s="3">
        <v>3853090301</v>
      </c>
      <c r="K9" s="3" t="s">
        <v>55</v>
      </c>
      <c r="L9" s="3" t="s">
        <v>81</v>
      </c>
      <c r="M9" s="3"/>
      <c r="N9" s="20"/>
      <c r="O9" s="20"/>
      <c r="P9" s="21">
        <v>10</v>
      </c>
      <c r="Q9" s="2">
        <f>'1392FY'!T9</f>
        <v>148500</v>
      </c>
      <c r="R9" s="20">
        <v>0</v>
      </c>
      <c r="S9" s="18">
        <v>0</v>
      </c>
      <c r="T9" s="18">
        <f t="shared" si="0"/>
        <v>148500</v>
      </c>
      <c r="U9" s="18">
        <f>'1392FY'!Y9</f>
        <v>24750</v>
      </c>
      <c r="V9" s="27">
        <f t="shared" si="1"/>
        <v>14850</v>
      </c>
      <c r="W9" s="18">
        <v>0</v>
      </c>
      <c r="X9" s="18">
        <v>0</v>
      </c>
      <c r="Y9" s="18">
        <f t="shared" si="3"/>
        <v>39600</v>
      </c>
      <c r="Z9" s="18">
        <f t="shared" si="2"/>
        <v>108900</v>
      </c>
      <c r="AA9" s="19"/>
    </row>
    <row r="10" spans="1:36" ht="13.15" x14ac:dyDescent="0.25">
      <c r="A10" s="3">
        <v>5</v>
      </c>
      <c r="B10" s="3">
        <v>2012</v>
      </c>
      <c r="C10" s="3" t="s">
        <v>28</v>
      </c>
      <c r="D10" s="3" t="s">
        <v>28</v>
      </c>
      <c r="E10" s="3" t="s">
        <v>68</v>
      </c>
      <c r="F10" s="3" t="s">
        <v>69</v>
      </c>
      <c r="G10" s="3" t="s">
        <v>29</v>
      </c>
      <c r="H10" s="3" t="s">
        <v>71</v>
      </c>
      <c r="I10" s="34" t="s">
        <v>78</v>
      </c>
      <c r="J10" s="3">
        <v>9032090901</v>
      </c>
      <c r="K10" s="3" t="s">
        <v>55</v>
      </c>
      <c r="L10" s="3" t="s">
        <v>81</v>
      </c>
      <c r="M10" s="3"/>
      <c r="N10" s="20"/>
      <c r="O10" s="20"/>
      <c r="P10" s="21">
        <v>10</v>
      </c>
      <c r="Q10" s="2">
        <f>'1392FY'!T10</f>
        <v>247500</v>
      </c>
      <c r="R10" s="20">
        <v>0</v>
      </c>
      <c r="S10" s="18">
        <v>0</v>
      </c>
      <c r="T10" s="18">
        <f t="shared" si="0"/>
        <v>247500</v>
      </c>
      <c r="U10" s="18">
        <f>'1392FY'!Y10</f>
        <v>41250</v>
      </c>
      <c r="V10" s="27">
        <f t="shared" si="1"/>
        <v>24750</v>
      </c>
      <c r="W10" s="18">
        <v>0</v>
      </c>
      <c r="X10" s="18">
        <v>0</v>
      </c>
      <c r="Y10" s="18">
        <f t="shared" si="3"/>
        <v>66000</v>
      </c>
      <c r="Z10" s="18">
        <f t="shared" si="2"/>
        <v>181500</v>
      </c>
      <c r="AA10" s="19"/>
    </row>
    <row r="11" spans="1:36" ht="13.15" x14ac:dyDescent="0.25">
      <c r="A11" s="3">
        <v>5</v>
      </c>
      <c r="B11" s="3">
        <v>2012</v>
      </c>
      <c r="C11" s="3" t="s">
        <v>28</v>
      </c>
      <c r="D11" s="3" t="s">
        <v>28</v>
      </c>
      <c r="E11" s="3" t="s">
        <v>68</v>
      </c>
      <c r="F11" s="3" t="s">
        <v>69</v>
      </c>
      <c r="G11" s="3" t="s">
        <v>29</v>
      </c>
      <c r="H11" s="3" t="s">
        <v>71</v>
      </c>
      <c r="I11" s="34" t="s">
        <v>78</v>
      </c>
      <c r="J11" s="3">
        <v>9032090902</v>
      </c>
      <c r="K11" s="3" t="s">
        <v>55</v>
      </c>
      <c r="L11" s="3" t="s">
        <v>81</v>
      </c>
      <c r="M11" s="3"/>
      <c r="N11" s="20"/>
      <c r="O11" s="20"/>
      <c r="P11" s="21">
        <v>10</v>
      </c>
      <c r="Q11" s="2">
        <f>'1392FY'!T11</f>
        <v>247500</v>
      </c>
      <c r="R11" s="20">
        <v>0</v>
      </c>
      <c r="S11" s="18">
        <v>0</v>
      </c>
      <c r="T11" s="18">
        <f t="shared" si="0"/>
        <v>247500</v>
      </c>
      <c r="U11" s="18">
        <f>'1392FY'!Y11</f>
        <v>41250</v>
      </c>
      <c r="V11" s="27">
        <f t="shared" si="1"/>
        <v>24750</v>
      </c>
      <c r="W11" s="18">
        <v>0</v>
      </c>
      <c r="X11" s="18">
        <v>0</v>
      </c>
      <c r="Y11" s="18">
        <f t="shared" si="3"/>
        <v>66000</v>
      </c>
      <c r="Z11" s="18">
        <f t="shared" si="2"/>
        <v>181500</v>
      </c>
      <c r="AA11" s="19"/>
    </row>
    <row r="12" spans="1:36" ht="13.15" x14ac:dyDescent="0.25">
      <c r="A12" s="3">
        <v>5</v>
      </c>
      <c r="B12" s="3">
        <v>2012</v>
      </c>
      <c r="C12" s="3" t="s">
        <v>28</v>
      </c>
      <c r="D12" s="3" t="s">
        <v>28</v>
      </c>
      <c r="E12" s="3" t="s">
        <v>68</v>
      </c>
      <c r="F12" s="3" t="s">
        <v>69</v>
      </c>
      <c r="G12" s="3" t="s">
        <v>29</v>
      </c>
      <c r="H12" s="3" t="s">
        <v>72</v>
      </c>
      <c r="I12" s="34" t="s">
        <v>79</v>
      </c>
      <c r="J12" s="3">
        <v>9033090901</v>
      </c>
      <c r="K12" s="3" t="s">
        <v>55</v>
      </c>
      <c r="L12" s="3" t="s">
        <v>81</v>
      </c>
      <c r="M12" s="3"/>
      <c r="N12" s="20"/>
      <c r="O12" s="20"/>
      <c r="P12" s="21">
        <v>10</v>
      </c>
      <c r="Q12" s="2">
        <f>'1392FY'!T12</f>
        <v>247500</v>
      </c>
      <c r="R12" s="20">
        <v>0</v>
      </c>
      <c r="S12" s="18">
        <v>0</v>
      </c>
      <c r="T12" s="18">
        <f t="shared" si="0"/>
        <v>247500</v>
      </c>
      <c r="U12" s="18">
        <f>'1392FY'!Y12</f>
        <v>41250</v>
      </c>
      <c r="V12" s="27">
        <f t="shared" si="1"/>
        <v>24750</v>
      </c>
      <c r="W12" s="18">
        <v>0</v>
      </c>
      <c r="X12" s="18">
        <v>0</v>
      </c>
      <c r="Y12" s="18">
        <f t="shared" si="3"/>
        <v>66000</v>
      </c>
      <c r="Z12" s="18">
        <f t="shared" si="2"/>
        <v>181500</v>
      </c>
      <c r="AA12" s="19"/>
    </row>
    <row r="13" spans="1:36" ht="13.15" x14ac:dyDescent="0.25">
      <c r="A13" s="3">
        <v>5</v>
      </c>
      <c r="B13" s="3">
        <v>2012</v>
      </c>
      <c r="C13" s="3" t="s">
        <v>28</v>
      </c>
      <c r="D13" s="3" t="s">
        <v>28</v>
      </c>
      <c r="E13" s="3" t="s">
        <v>68</v>
      </c>
      <c r="F13" s="3" t="s">
        <v>69</v>
      </c>
      <c r="G13" s="3" t="s">
        <v>29</v>
      </c>
      <c r="H13" s="3" t="s">
        <v>73</v>
      </c>
      <c r="I13" s="34" t="s">
        <v>77</v>
      </c>
      <c r="J13" s="3" t="s">
        <v>80</v>
      </c>
      <c r="K13" s="3" t="s">
        <v>55</v>
      </c>
      <c r="L13" s="3" t="s">
        <v>81</v>
      </c>
      <c r="M13" s="3"/>
      <c r="N13" s="20"/>
      <c r="O13" s="20"/>
      <c r="P13" s="21">
        <v>10</v>
      </c>
      <c r="Q13" s="2">
        <f>'1392FY'!T13</f>
        <v>148500</v>
      </c>
      <c r="R13" s="20">
        <v>0</v>
      </c>
      <c r="S13" s="18">
        <v>0</v>
      </c>
      <c r="T13" s="18">
        <f t="shared" si="0"/>
        <v>148500</v>
      </c>
      <c r="U13" s="18">
        <f>'1392FY'!Y13</f>
        <v>24750</v>
      </c>
      <c r="V13" s="27">
        <f t="shared" si="1"/>
        <v>14850</v>
      </c>
      <c r="W13" s="18">
        <v>0</v>
      </c>
      <c r="X13" s="18">
        <v>0</v>
      </c>
      <c r="Y13" s="18">
        <f t="shared" si="3"/>
        <v>39600</v>
      </c>
      <c r="Z13" s="18">
        <f t="shared" si="2"/>
        <v>108900</v>
      </c>
      <c r="AA13" s="19"/>
    </row>
    <row r="14" spans="1:36" ht="13.15" x14ac:dyDescent="0.25">
      <c r="A14" s="3">
        <v>5</v>
      </c>
      <c r="B14" s="3">
        <v>2012</v>
      </c>
      <c r="C14" s="3" t="s">
        <v>28</v>
      </c>
      <c r="D14" s="3" t="s">
        <v>28</v>
      </c>
      <c r="E14" s="3" t="s">
        <v>68</v>
      </c>
      <c r="F14" s="3" t="s">
        <v>69</v>
      </c>
      <c r="G14" s="3" t="s">
        <v>29</v>
      </c>
      <c r="H14" s="3" t="s">
        <v>74</v>
      </c>
      <c r="I14" s="34" t="s">
        <v>78</v>
      </c>
      <c r="J14" s="3" t="s">
        <v>80</v>
      </c>
      <c r="K14" s="3" t="s">
        <v>55</v>
      </c>
      <c r="L14" s="3" t="s">
        <v>81</v>
      </c>
      <c r="M14" s="3"/>
      <c r="N14" s="20"/>
      <c r="O14" s="20"/>
      <c r="P14" s="21">
        <v>10</v>
      </c>
      <c r="Q14" s="2">
        <f>'1392FY'!T14</f>
        <v>247500</v>
      </c>
      <c r="R14" s="20">
        <v>0</v>
      </c>
      <c r="S14" s="18">
        <v>0</v>
      </c>
      <c r="T14" s="18">
        <f t="shared" si="0"/>
        <v>247500</v>
      </c>
      <c r="U14" s="18">
        <f>'1392FY'!Y14</f>
        <v>41250</v>
      </c>
      <c r="V14" s="27">
        <f t="shared" si="1"/>
        <v>24750</v>
      </c>
      <c r="W14" s="18">
        <v>0</v>
      </c>
      <c r="X14" s="18">
        <v>0</v>
      </c>
      <c r="Y14" s="18">
        <f t="shared" si="3"/>
        <v>66000</v>
      </c>
      <c r="Z14" s="18">
        <f t="shared" si="2"/>
        <v>181500</v>
      </c>
      <c r="AA14" s="19"/>
    </row>
    <row r="15" spans="1:36" ht="13.15" x14ac:dyDescent="0.25">
      <c r="A15" s="3">
        <v>5</v>
      </c>
      <c r="B15" s="3">
        <v>2012</v>
      </c>
      <c r="C15" s="3" t="s">
        <v>28</v>
      </c>
      <c r="D15" s="3" t="s">
        <v>28</v>
      </c>
      <c r="E15" s="3" t="s">
        <v>68</v>
      </c>
      <c r="F15" s="3" t="s">
        <v>69</v>
      </c>
      <c r="G15" s="3" t="s">
        <v>29</v>
      </c>
      <c r="H15" s="3" t="s">
        <v>75</v>
      </c>
      <c r="I15" s="34" t="s">
        <v>79</v>
      </c>
      <c r="J15" s="3" t="s">
        <v>80</v>
      </c>
      <c r="K15" s="3" t="s">
        <v>55</v>
      </c>
      <c r="L15" s="3" t="s">
        <v>81</v>
      </c>
      <c r="M15" s="3"/>
      <c r="N15" s="20"/>
      <c r="O15" s="20"/>
      <c r="P15" s="21">
        <v>10</v>
      </c>
      <c r="Q15" s="2">
        <f>'1392FY'!T15</f>
        <v>247500</v>
      </c>
      <c r="R15" s="20">
        <v>0</v>
      </c>
      <c r="S15" s="18">
        <v>0</v>
      </c>
      <c r="T15" s="18">
        <f t="shared" si="0"/>
        <v>247500</v>
      </c>
      <c r="U15" s="18">
        <f>'1392FY'!Y15</f>
        <v>41250</v>
      </c>
      <c r="V15" s="27">
        <f t="shared" si="1"/>
        <v>24750</v>
      </c>
      <c r="W15" s="18">
        <v>0</v>
      </c>
      <c r="X15" s="18">
        <v>0</v>
      </c>
      <c r="Y15" s="18">
        <f t="shared" si="3"/>
        <v>66000</v>
      </c>
      <c r="Z15" s="18">
        <f t="shared" si="2"/>
        <v>181500</v>
      </c>
      <c r="AA15" s="19"/>
    </row>
    <row r="16" spans="1:36" ht="13.15" x14ac:dyDescent="0.25">
      <c r="A16" s="3">
        <v>5</v>
      </c>
      <c r="B16" s="3">
        <v>2012</v>
      </c>
      <c r="C16" s="3" t="s">
        <v>28</v>
      </c>
      <c r="D16" s="3" t="s">
        <v>28</v>
      </c>
      <c r="E16" s="3" t="s">
        <v>68</v>
      </c>
      <c r="F16" s="3" t="s">
        <v>69</v>
      </c>
      <c r="G16" s="3" t="s">
        <v>29</v>
      </c>
      <c r="H16" s="3" t="s">
        <v>76</v>
      </c>
      <c r="I16" s="34" t="s">
        <v>78</v>
      </c>
      <c r="J16" s="3" t="s">
        <v>80</v>
      </c>
      <c r="K16" s="3" t="s">
        <v>55</v>
      </c>
      <c r="L16" s="3" t="s">
        <v>81</v>
      </c>
      <c r="M16" s="3"/>
      <c r="N16" s="20"/>
      <c r="O16" s="20"/>
      <c r="P16" s="21">
        <v>10</v>
      </c>
      <c r="Q16" s="2">
        <f>'1392FY'!T16</f>
        <v>247500</v>
      </c>
      <c r="R16" s="20">
        <v>0</v>
      </c>
      <c r="S16" s="18">
        <v>0</v>
      </c>
      <c r="T16" s="18">
        <f t="shared" si="0"/>
        <v>247500</v>
      </c>
      <c r="U16" s="18">
        <f>'1392FY'!Y16</f>
        <v>41250</v>
      </c>
      <c r="V16" s="27">
        <f t="shared" si="1"/>
        <v>24750</v>
      </c>
      <c r="W16" s="18">
        <v>0</v>
      </c>
      <c r="X16" s="18">
        <v>0</v>
      </c>
      <c r="Y16" s="18">
        <f t="shared" si="3"/>
        <v>66000</v>
      </c>
      <c r="Z16" s="18">
        <f t="shared" si="2"/>
        <v>181500</v>
      </c>
      <c r="AA16" s="19"/>
    </row>
    <row r="17" spans="1:27" ht="13.15" x14ac:dyDescent="0.25">
      <c r="A17" s="3">
        <v>12</v>
      </c>
      <c r="B17" s="3">
        <v>2014</v>
      </c>
      <c r="C17" s="3" t="s">
        <v>59</v>
      </c>
      <c r="D17" s="3" t="s">
        <v>59</v>
      </c>
      <c r="E17" s="3" t="s">
        <v>60</v>
      </c>
      <c r="F17" s="3" t="s">
        <v>59</v>
      </c>
      <c r="G17" s="3" t="s">
        <v>61</v>
      </c>
      <c r="H17" s="3" t="s">
        <v>59</v>
      </c>
      <c r="I17" s="34" t="s">
        <v>62</v>
      </c>
      <c r="J17" s="3" t="s">
        <v>63</v>
      </c>
      <c r="K17" s="3" t="s">
        <v>55</v>
      </c>
      <c r="L17" s="3" t="s">
        <v>64</v>
      </c>
      <c r="M17" s="3"/>
      <c r="N17" s="20"/>
      <c r="O17" s="22" t="s">
        <v>82</v>
      </c>
      <c r="P17" s="21">
        <v>10</v>
      </c>
      <c r="Q17" s="2">
        <v>0</v>
      </c>
      <c r="R17" s="20">
        <v>5917670</v>
      </c>
      <c r="S17" s="18"/>
      <c r="T17" s="18">
        <f t="shared" si="0"/>
        <v>5917670</v>
      </c>
      <c r="U17" s="18">
        <v>0</v>
      </c>
      <c r="V17" s="27">
        <v>49314</v>
      </c>
      <c r="W17" s="18">
        <v>0</v>
      </c>
      <c r="X17" s="18">
        <v>0</v>
      </c>
      <c r="Y17" s="18">
        <f t="shared" si="3"/>
        <v>49314</v>
      </c>
      <c r="Z17" s="18">
        <f t="shared" si="2"/>
        <v>5868356</v>
      </c>
      <c r="AA17" s="19"/>
    </row>
    <row r="18" spans="1:27" ht="13.9" thickBot="1" x14ac:dyDescent="0.3">
      <c r="A18" s="22"/>
      <c r="B18" s="23"/>
      <c r="C18" s="22"/>
      <c r="D18" s="23"/>
      <c r="E18" s="23"/>
      <c r="F18" s="23"/>
      <c r="G18" s="23"/>
      <c r="H18" s="23"/>
      <c r="I18" s="35"/>
      <c r="J18" s="24"/>
      <c r="K18" s="22"/>
      <c r="L18" s="22"/>
      <c r="M18" s="22"/>
      <c r="N18" s="22"/>
      <c r="O18" s="22"/>
      <c r="P18" s="20"/>
      <c r="Q18" s="25">
        <f t="shared" ref="Q18:Y18" si="4">SUM(Q4:Q17)</f>
        <v>7551792</v>
      </c>
      <c r="R18" s="42">
        <f t="shared" si="4"/>
        <v>5917670</v>
      </c>
      <c r="S18" s="25">
        <f t="shared" si="4"/>
        <v>0</v>
      </c>
      <c r="T18" s="25">
        <f t="shared" si="4"/>
        <v>13469462</v>
      </c>
      <c r="U18" s="25">
        <f t="shared" si="4"/>
        <v>3749620.5999999996</v>
      </c>
      <c r="V18" s="25">
        <f t="shared" si="4"/>
        <v>738848.8</v>
      </c>
      <c r="W18" s="25">
        <f t="shared" si="4"/>
        <v>0</v>
      </c>
      <c r="X18" s="25">
        <f t="shared" si="4"/>
        <v>0</v>
      </c>
      <c r="Y18" s="25">
        <f t="shared" si="4"/>
        <v>4488469.3999999994</v>
      </c>
      <c r="Z18" s="25">
        <f>T18-Y18</f>
        <v>8980992.6000000015</v>
      </c>
      <c r="AA18" s="19"/>
    </row>
    <row r="19" spans="1:27" ht="13.9" thickTop="1" x14ac:dyDescent="0.25"/>
  </sheetData>
  <mergeCells count="20">
    <mergeCell ref="L2:L3"/>
    <mergeCell ref="M2:M3"/>
    <mergeCell ref="N2:N3"/>
    <mergeCell ref="O2:O3"/>
    <mergeCell ref="Q1:Z1"/>
    <mergeCell ref="Q2:T2"/>
    <mergeCell ref="U2:Y2"/>
    <mergeCell ref="Z2:Z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J2:J3"/>
    <mergeCell ref="K2:K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0"/>
  <sheetViews>
    <sheetView workbookViewId="0">
      <selection activeCell="W23" sqref="W23"/>
    </sheetView>
  </sheetViews>
  <sheetFormatPr defaultColWidth="9.140625" defaultRowHeight="12.75" x14ac:dyDescent="0.2"/>
  <cols>
    <col min="1" max="1" width="6.7109375" style="9" bestFit="1" customWidth="1"/>
    <col min="2" max="2" width="4.7109375" style="12" bestFit="1" customWidth="1"/>
    <col min="3" max="3" width="15.42578125" style="9" bestFit="1" customWidth="1"/>
    <col min="4" max="4" width="11" style="13" bestFit="1" customWidth="1"/>
    <col min="5" max="5" width="13.5703125" style="13" bestFit="1" customWidth="1"/>
    <col min="6" max="6" width="15.5703125" style="13" bestFit="1" customWidth="1"/>
    <col min="7" max="7" width="5" style="13" bestFit="1" customWidth="1"/>
    <col min="8" max="8" width="12" style="13" bestFit="1" customWidth="1"/>
    <col min="9" max="9" width="32.5703125" style="31" customWidth="1"/>
    <col min="10" max="10" width="22.7109375" style="14" bestFit="1" customWidth="1"/>
    <col min="11" max="11" width="16.28515625" style="37" bestFit="1" customWidth="1"/>
    <col min="12" max="12" width="20.28515625" style="9" bestFit="1" customWidth="1"/>
    <col min="13" max="13" width="19.140625" style="9" bestFit="1" customWidth="1"/>
    <col min="14" max="14" width="5.85546875" style="9" bestFit="1" customWidth="1"/>
    <col min="15" max="15" width="19.140625" style="15" bestFit="1" customWidth="1"/>
    <col min="16" max="16" width="5.85546875" style="9" customWidth="1"/>
    <col min="17" max="17" width="20" style="9" bestFit="1" customWidth="1"/>
    <col min="18" max="18" width="14.7109375" style="9" bestFit="1" customWidth="1"/>
    <col min="19" max="19" width="10.42578125" style="9" bestFit="1" customWidth="1"/>
    <col min="20" max="20" width="14" style="9" bestFit="1" customWidth="1"/>
    <col min="21" max="21" width="13.140625" style="9" bestFit="1" customWidth="1"/>
    <col min="22" max="22" width="12.7109375" style="9" bestFit="1" customWidth="1"/>
    <col min="23" max="24" width="12.7109375" style="9" customWidth="1"/>
    <col min="25" max="26" width="12.7109375" style="9" bestFit="1" customWidth="1"/>
    <col min="27" max="16384" width="9.140625" style="9"/>
  </cols>
  <sheetData>
    <row r="1" spans="1:36" ht="13.15" x14ac:dyDescent="0.25">
      <c r="A1" s="4"/>
      <c r="B1" s="5"/>
      <c r="C1" s="4"/>
      <c r="D1" s="6"/>
      <c r="E1" s="6"/>
      <c r="F1" s="6"/>
      <c r="G1" s="6"/>
      <c r="H1" s="6"/>
      <c r="I1" s="30"/>
      <c r="J1" s="7"/>
      <c r="K1" s="36"/>
      <c r="L1" s="4"/>
      <c r="M1" s="4"/>
      <c r="N1" s="4"/>
      <c r="O1" s="8"/>
      <c r="P1" s="4"/>
      <c r="Q1" s="80" t="s">
        <v>67</v>
      </c>
      <c r="R1" s="80"/>
      <c r="S1" s="80"/>
      <c r="T1" s="80"/>
      <c r="U1" s="80"/>
      <c r="V1" s="80"/>
      <c r="W1" s="80"/>
      <c r="X1" s="80"/>
      <c r="Y1" s="80"/>
      <c r="Z1" s="80"/>
      <c r="AA1" s="4"/>
      <c r="AJ1" s="4"/>
    </row>
    <row r="2" spans="1:36" ht="15" customHeight="1" x14ac:dyDescent="0.2">
      <c r="A2" s="87" t="s">
        <v>12</v>
      </c>
      <c r="B2" s="86" t="s">
        <v>13</v>
      </c>
      <c r="C2" s="87" t="s">
        <v>14</v>
      </c>
      <c r="D2" s="86" t="s">
        <v>15</v>
      </c>
      <c r="E2" s="86" t="s">
        <v>16</v>
      </c>
      <c r="F2" s="86" t="s">
        <v>17</v>
      </c>
      <c r="G2" s="86" t="s">
        <v>18</v>
      </c>
      <c r="H2" s="86" t="s">
        <v>56</v>
      </c>
      <c r="I2" s="86" t="s">
        <v>19</v>
      </c>
      <c r="J2" s="86" t="s">
        <v>20</v>
      </c>
      <c r="K2" s="87" t="s">
        <v>21</v>
      </c>
      <c r="L2" s="87" t="s">
        <v>22</v>
      </c>
      <c r="M2" s="87" t="s">
        <v>23</v>
      </c>
      <c r="N2" s="87" t="s">
        <v>24</v>
      </c>
      <c r="O2" s="88" t="s">
        <v>25</v>
      </c>
      <c r="P2" s="87" t="s">
        <v>38</v>
      </c>
      <c r="Q2" s="81" t="s">
        <v>1</v>
      </c>
      <c r="R2" s="81"/>
      <c r="S2" s="81"/>
      <c r="T2" s="82"/>
      <c r="U2" s="83" t="s">
        <v>2</v>
      </c>
      <c r="V2" s="81"/>
      <c r="W2" s="81"/>
      <c r="X2" s="81"/>
      <c r="Y2" s="82"/>
      <c r="Z2" s="84" t="s">
        <v>3</v>
      </c>
      <c r="AA2" s="11"/>
      <c r="AJ2" s="11"/>
    </row>
    <row r="3" spans="1:36" x14ac:dyDescent="0.2">
      <c r="A3" s="87"/>
      <c r="B3" s="86"/>
      <c r="C3" s="87"/>
      <c r="D3" s="86"/>
      <c r="E3" s="86"/>
      <c r="F3" s="86"/>
      <c r="G3" s="86"/>
      <c r="H3" s="86"/>
      <c r="I3" s="86"/>
      <c r="J3" s="86"/>
      <c r="K3" s="87"/>
      <c r="L3" s="87"/>
      <c r="M3" s="87"/>
      <c r="N3" s="87"/>
      <c r="O3" s="88"/>
      <c r="P3" s="87"/>
      <c r="Q3" s="29" t="s">
        <v>4</v>
      </c>
      <c r="R3" s="28" t="s">
        <v>5</v>
      </c>
      <c r="S3" s="28" t="s">
        <v>6</v>
      </c>
      <c r="T3" s="28" t="s">
        <v>7</v>
      </c>
      <c r="U3" s="28" t="s">
        <v>8</v>
      </c>
      <c r="V3" s="28" t="s">
        <v>9</v>
      </c>
      <c r="W3" s="28" t="s">
        <v>6</v>
      </c>
      <c r="X3" s="28" t="s">
        <v>10</v>
      </c>
      <c r="Y3" s="28" t="s">
        <v>11</v>
      </c>
      <c r="Z3" s="85"/>
      <c r="AA3" s="11"/>
      <c r="AJ3" s="11"/>
    </row>
    <row r="4" spans="1:36" ht="26.45" x14ac:dyDescent="0.25">
      <c r="A4" s="26">
        <v>12</v>
      </c>
      <c r="B4" s="17">
        <v>2011</v>
      </c>
      <c r="C4" s="16" t="s">
        <v>26</v>
      </c>
      <c r="D4" s="17">
        <v>1000787</v>
      </c>
      <c r="E4" s="17" t="s">
        <v>27</v>
      </c>
      <c r="F4" s="17" t="s">
        <v>30</v>
      </c>
      <c r="G4" s="17" t="s">
        <v>29</v>
      </c>
      <c r="H4" s="17" t="s">
        <v>28</v>
      </c>
      <c r="I4" s="32" t="s">
        <v>39</v>
      </c>
      <c r="J4" s="17" t="s">
        <v>40</v>
      </c>
      <c r="K4" s="16" t="s">
        <v>55</v>
      </c>
      <c r="L4" s="3" t="s">
        <v>44</v>
      </c>
      <c r="M4" s="16" t="s">
        <v>31</v>
      </c>
      <c r="N4" s="16"/>
      <c r="O4" s="16"/>
      <c r="P4" s="26">
        <v>10</v>
      </c>
      <c r="Q4" s="2">
        <f>'1393FY'!T4</f>
        <v>1608048</v>
      </c>
      <c r="R4" s="18">
        <v>0</v>
      </c>
      <c r="S4" s="18">
        <v>0</v>
      </c>
      <c r="T4" s="18">
        <f>SUM(Q4:S4)</f>
        <v>1608048</v>
      </c>
      <c r="U4" s="18">
        <f>'1393FY'!Y4</f>
        <v>522565.19999999995</v>
      </c>
      <c r="V4" s="27">
        <f>T4/P4+4849</f>
        <v>165653.79999999999</v>
      </c>
      <c r="W4" s="18">
        <v>0</v>
      </c>
      <c r="X4" s="18">
        <v>0</v>
      </c>
      <c r="Y4" s="18">
        <f>SUM(U4:X4)</f>
        <v>688219</v>
      </c>
      <c r="Z4" s="18">
        <f>T4-Y4</f>
        <v>919829</v>
      </c>
      <c r="AA4" s="19"/>
    </row>
    <row r="5" spans="1:36" ht="13.15" x14ac:dyDescent="0.25">
      <c r="A5" s="3">
        <v>5</v>
      </c>
      <c r="B5" s="3">
        <v>2008</v>
      </c>
      <c r="C5" s="3" t="s">
        <v>32</v>
      </c>
      <c r="D5" s="3">
        <v>1000818</v>
      </c>
      <c r="E5" s="3" t="s">
        <v>27</v>
      </c>
      <c r="F5" s="3" t="s">
        <v>34</v>
      </c>
      <c r="G5" s="3" t="s">
        <v>29</v>
      </c>
      <c r="H5" s="3" t="s">
        <v>35</v>
      </c>
      <c r="I5" s="33" t="s">
        <v>36</v>
      </c>
      <c r="J5" s="3" t="s">
        <v>35</v>
      </c>
      <c r="K5" s="16" t="s">
        <v>55</v>
      </c>
      <c r="L5" s="3" t="s">
        <v>44</v>
      </c>
      <c r="M5" s="3"/>
      <c r="N5" s="20"/>
      <c r="O5" s="20"/>
      <c r="P5" s="21">
        <v>10</v>
      </c>
      <c r="Q5" s="2">
        <f>'1393FY'!T5</f>
        <v>144000</v>
      </c>
      <c r="R5" s="18">
        <v>0</v>
      </c>
      <c r="S5" s="18">
        <v>0</v>
      </c>
      <c r="T5" s="18">
        <f t="shared" ref="T5:T18" si="0">SUM(Q5:S5)</f>
        <v>144000</v>
      </c>
      <c r="U5" s="18">
        <f>'1393FY'!Y5</f>
        <v>123648</v>
      </c>
      <c r="V5" s="27">
        <v>9551</v>
      </c>
      <c r="W5" s="18">
        <v>0</v>
      </c>
      <c r="X5" s="18">
        <v>0</v>
      </c>
      <c r="Y5" s="18">
        <f>SUM(U5:X5)</f>
        <v>133199</v>
      </c>
      <c r="Z5" s="18">
        <f t="shared" ref="Z5:Z18" si="1">T5-Y5</f>
        <v>10801</v>
      </c>
      <c r="AA5" s="19"/>
    </row>
    <row r="6" spans="1:36" ht="26.45" x14ac:dyDescent="0.25">
      <c r="A6" s="3">
        <v>1</v>
      </c>
      <c r="B6" s="3">
        <v>2004</v>
      </c>
      <c r="C6" s="3" t="s">
        <v>28</v>
      </c>
      <c r="D6" s="3" t="s">
        <v>28</v>
      </c>
      <c r="E6" s="3" t="s">
        <v>46</v>
      </c>
      <c r="F6" s="3" t="s">
        <v>41</v>
      </c>
      <c r="G6" s="3" t="s">
        <v>29</v>
      </c>
      <c r="H6" s="3" t="s">
        <v>42</v>
      </c>
      <c r="I6" s="33" t="s">
        <v>43</v>
      </c>
      <c r="J6" s="3">
        <v>550</v>
      </c>
      <c r="K6" s="16" t="s">
        <v>55</v>
      </c>
      <c r="L6" s="3" t="s">
        <v>45</v>
      </c>
      <c r="M6" s="3"/>
      <c r="N6" s="20"/>
      <c r="O6" s="20"/>
      <c r="P6" s="21">
        <v>10</v>
      </c>
      <c r="Q6" s="2">
        <f>'1393FY'!T6</f>
        <v>336000</v>
      </c>
      <c r="R6" s="18">
        <v>0</v>
      </c>
      <c r="S6" s="18">
        <v>0</v>
      </c>
      <c r="T6" s="18">
        <f t="shared" si="0"/>
        <v>336000</v>
      </c>
      <c r="U6" s="18">
        <f>'1393FY'!Y6</f>
        <v>335999</v>
      </c>
      <c r="V6" s="27">
        <v>0</v>
      </c>
      <c r="W6" s="18">
        <v>0</v>
      </c>
      <c r="X6" s="18">
        <v>0</v>
      </c>
      <c r="Y6" s="18">
        <f t="shared" ref="Y6:Y18" si="2">SUM(U6:X6)</f>
        <v>335999</v>
      </c>
      <c r="Z6" s="18">
        <f t="shared" si="1"/>
        <v>1</v>
      </c>
      <c r="AA6" s="19"/>
    </row>
    <row r="7" spans="1:36" ht="13.15" x14ac:dyDescent="0.25">
      <c r="A7" s="3">
        <v>10</v>
      </c>
      <c r="B7" s="3">
        <v>2004</v>
      </c>
      <c r="C7" s="3" t="s">
        <v>28</v>
      </c>
      <c r="D7" s="3" t="s">
        <v>28</v>
      </c>
      <c r="E7" s="3" t="s">
        <v>47</v>
      </c>
      <c r="F7" s="3" t="s">
        <v>48</v>
      </c>
      <c r="G7" s="3" t="s">
        <v>29</v>
      </c>
      <c r="H7" s="3">
        <v>81041001</v>
      </c>
      <c r="I7" s="33" t="s">
        <v>49</v>
      </c>
      <c r="J7" s="3" t="s">
        <v>28</v>
      </c>
      <c r="K7" s="16" t="s">
        <v>55</v>
      </c>
      <c r="L7" s="3" t="s">
        <v>44</v>
      </c>
      <c r="M7" s="3"/>
      <c r="N7" s="20"/>
      <c r="O7" s="20"/>
      <c r="P7" s="21">
        <v>10</v>
      </c>
      <c r="Q7" s="2">
        <f>'1393FY'!T7</f>
        <v>1281744</v>
      </c>
      <c r="R7" s="18">
        <v>0</v>
      </c>
      <c r="S7" s="18">
        <v>0</v>
      </c>
      <c r="T7" s="18">
        <f t="shared" si="0"/>
        <v>1281744</v>
      </c>
      <c r="U7" s="18">
        <f>'1393FY'!Y7</f>
        <v>1281743.1999999997</v>
      </c>
      <c r="V7" s="27">
        <v>0</v>
      </c>
      <c r="W7" s="18">
        <v>0</v>
      </c>
      <c r="X7" s="18">
        <v>0</v>
      </c>
      <c r="Y7" s="18">
        <f t="shared" si="2"/>
        <v>1281743.1999999997</v>
      </c>
      <c r="Z7" s="18">
        <f t="shared" si="1"/>
        <v>0.80000000027939677</v>
      </c>
      <c r="AA7" s="19"/>
    </row>
    <row r="8" spans="1:36" ht="13.15" x14ac:dyDescent="0.25">
      <c r="A8" s="3">
        <v>12</v>
      </c>
      <c r="B8" s="3">
        <v>2007</v>
      </c>
      <c r="C8" s="3" t="s">
        <v>28</v>
      </c>
      <c r="D8" s="3" t="s">
        <v>28</v>
      </c>
      <c r="E8" s="3" t="s">
        <v>50</v>
      </c>
      <c r="F8" s="3" t="s">
        <v>51</v>
      </c>
      <c r="G8" s="3" t="s">
        <v>52</v>
      </c>
      <c r="H8" s="3" t="s">
        <v>53</v>
      </c>
      <c r="I8" s="33" t="s">
        <v>54</v>
      </c>
      <c r="J8" s="3" t="s">
        <v>28</v>
      </c>
      <c r="K8" s="16" t="s">
        <v>55</v>
      </c>
      <c r="L8" s="3" t="s">
        <v>45</v>
      </c>
      <c r="M8" s="3"/>
      <c r="N8" s="20"/>
      <c r="O8" s="20"/>
      <c r="P8" s="21">
        <v>10</v>
      </c>
      <c r="Q8" s="2">
        <f>'1393FY'!T8</f>
        <v>2400000</v>
      </c>
      <c r="R8" s="18">
        <v>0</v>
      </c>
      <c r="S8" s="18">
        <v>0</v>
      </c>
      <c r="T8" s="18">
        <f t="shared" si="0"/>
        <v>2400000</v>
      </c>
      <c r="U8" s="18">
        <f>'1393FY'!Y8</f>
        <v>1700000</v>
      </c>
      <c r="V8" s="27">
        <f t="shared" ref="V8:V17" si="3">T8/P8</f>
        <v>240000</v>
      </c>
      <c r="W8" s="18">
        <v>0</v>
      </c>
      <c r="X8" s="18">
        <v>0</v>
      </c>
      <c r="Y8" s="18">
        <f t="shared" si="2"/>
        <v>1940000</v>
      </c>
      <c r="Z8" s="18">
        <f t="shared" si="1"/>
        <v>460000</v>
      </c>
      <c r="AA8" s="19"/>
    </row>
    <row r="9" spans="1:36" ht="13.15" x14ac:dyDescent="0.25">
      <c r="A9" s="3">
        <v>5</v>
      </c>
      <c r="B9" s="3">
        <v>2012</v>
      </c>
      <c r="C9" s="3" t="s">
        <v>28</v>
      </c>
      <c r="D9" s="3" t="s">
        <v>28</v>
      </c>
      <c r="E9" s="3" t="s">
        <v>68</v>
      </c>
      <c r="F9" s="3" t="s">
        <v>69</v>
      </c>
      <c r="G9" s="3" t="s">
        <v>29</v>
      </c>
      <c r="H9" s="3" t="s">
        <v>70</v>
      </c>
      <c r="I9" s="34" t="s">
        <v>77</v>
      </c>
      <c r="J9" s="3">
        <v>3853090301</v>
      </c>
      <c r="K9" s="3" t="s">
        <v>55</v>
      </c>
      <c r="L9" s="3" t="s">
        <v>81</v>
      </c>
      <c r="M9" s="3"/>
      <c r="N9" s="20"/>
      <c r="O9" s="20"/>
      <c r="P9" s="21">
        <v>10</v>
      </c>
      <c r="Q9" s="2">
        <f>'1393FY'!T9</f>
        <v>148500</v>
      </c>
      <c r="R9" s="20">
        <v>0</v>
      </c>
      <c r="S9" s="18">
        <v>0</v>
      </c>
      <c r="T9" s="18">
        <f t="shared" si="0"/>
        <v>148500</v>
      </c>
      <c r="U9" s="18">
        <f>'1393FY'!Y9</f>
        <v>39600</v>
      </c>
      <c r="V9" s="27">
        <f t="shared" si="3"/>
        <v>14850</v>
      </c>
      <c r="W9" s="18">
        <v>0</v>
      </c>
      <c r="X9" s="18">
        <v>0</v>
      </c>
      <c r="Y9" s="18">
        <f t="shared" si="2"/>
        <v>54450</v>
      </c>
      <c r="Z9" s="18">
        <f t="shared" si="1"/>
        <v>94050</v>
      </c>
      <c r="AA9" s="19"/>
    </row>
    <row r="10" spans="1:36" ht="13.15" x14ac:dyDescent="0.25">
      <c r="A10" s="3">
        <v>5</v>
      </c>
      <c r="B10" s="3">
        <v>2012</v>
      </c>
      <c r="C10" s="3" t="s">
        <v>28</v>
      </c>
      <c r="D10" s="3" t="s">
        <v>28</v>
      </c>
      <c r="E10" s="3" t="s">
        <v>68</v>
      </c>
      <c r="F10" s="3" t="s">
        <v>69</v>
      </c>
      <c r="G10" s="3" t="s">
        <v>29</v>
      </c>
      <c r="H10" s="3" t="s">
        <v>71</v>
      </c>
      <c r="I10" s="34" t="s">
        <v>78</v>
      </c>
      <c r="J10" s="3">
        <v>9032090901</v>
      </c>
      <c r="K10" s="3" t="s">
        <v>55</v>
      </c>
      <c r="L10" s="3" t="s">
        <v>81</v>
      </c>
      <c r="M10" s="3"/>
      <c r="N10" s="20"/>
      <c r="O10" s="20"/>
      <c r="P10" s="21">
        <v>10</v>
      </c>
      <c r="Q10" s="2">
        <f>'1393FY'!T10</f>
        <v>247500</v>
      </c>
      <c r="R10" s="20">
        <v>0</v>
      </c>
      <c r="S10" s="18">
        <v>0</v>
      </c>
      <c r="T10" s="18">
        <f t="shared" si="0"/>
        <v>247500</v>
      </c>
      <c r="U10" s="18">
        <f>'1393FY'!Y10</f>
        <v>66000</v>
      </c>
      <c r="V10" s="27">
        <f t="shared" si="3"/>
        <v>24750</v>
      </c>
      <c r="W10" s="18">
        <v>0</v>
      </c>
      <c r="X10" s="18">
        <v>0</v>
      </c>
      <c r="Y10" s="18">
        <f t="shared" si="2"/>
        <v>90750</v>
      </c>
      <c r="Z10" s="18">
        <f t="shared" si="1"/>
        <v>156750</v>
      </c>
      <c r="AA10" s="19"/>
    </row>
    <row r="11" spans="1:36" ht="13.15" x14ac:dyDescent="0.25">
      <c r="A11" s="3">
        <v>5</v>
      </c>
      <c r="B11" s="3">
        <v>2012</v>
      </c>
      <c r="C11" s="3" t="s">
        <v>28</v>
      </c>
      <c r="D11" s="3" t="s">
        <v>28</v>
      </c>
      <c r="E11" s="3" t="s">
        <v>68</v>
      </c>
      <c r="F11" s="3" t="s">
        <v>69</v>
      </c>
      <c r="G11" s="3" t="s">
        <v>29</v>
      </c>
      <c r="H11" s="3" t="s">
        <v>71</v>
      </c>
      <c r="I11" s="34" t="s">
        <v>78</v>
      </c>
      <c r="J11" s="3">
        <v>9032090902</v>
      </c>
      <c r="K11" s="3" t="s">
        <v>55</v>
      </c>
      <c r="L11" s="3" t="s">
        <v>81</v>
      </c>
      <c r="M11" s="3"/>
      <c r="N11" s="20"/>
      <c r="O11" s="20"/>
      <c r="P11" s="21">
        <v>10</v>
      </c>
      <c r="Q11" s="2">
        <f>'1393FY'!T11</f>
        <v>247500</v>
      </c>
      <c r="R11" s="20">
        <v>0</v>
      </c>
      <c r="S11" s="18">
        <v>0</v>
      </c>
      <c r="T11" s="18">
        <f t="shared" si="0"/>
        <v>247500</v>
      </c>
      <c r="U11" s="18">
        <f>'1393FY'!Y11</f>
        <v>66000</v>
      </c>
      <c r="V11" s="27">
        <f t="shared" si="3"/>
        <v>24750</v>
      </c>
      <c r="W11" s="18">
        <v>0</v>
      </c>
      <c r="X11" s="18">
        <v>0</v>
      </c>
      <c r="Y11" s="18">
        <f t="shared" si="2"/>
        <v>90750</v>
      </c>
      <c r="Z11" s="18">
        <f t="shared" si="1"/>
        <v>156750</v>
      </c>
      <c r="AA11" s="19"/>
    </row>
    <row r="12" spans="1:36" ht="13.15" x14ac:dyDescent="0.25">
      <c r="A12" s="3">
        <v>5</v>
      </c>
      <c r="B12" s="3">
        <v>2012</v>
      </c>
      <c r="C12" s="3" t="s">
        <v>28</v>
      </c>
      <c r="D12" s="3" t="s">
        <v>28</v>
      </c>
      <c r="E12" s="3" t="s">
        <v>68</v>
      </c>
      <c r="F12" s="3" t="s">
        <v>69</v>
      </c>
      <c r="G12" s="3" t="s">
        <v>29</v>
      </c>
      <c r="H12" s="3" t="s">
        <v>72</v>
      </c>
      <c r="I12" s="34" t="s">
        <v>79</v>
      </c>
      <c r="J12" s="3">
        <v>9033090901</v>
      </c>
      <c r="K12" s="3" t="s">
        <v>55</v>
      </c>
      <c r="L12" s="3" t="s">
        <v>81</v>
      </c>
      <c r="M12" s="3"/>
      <c r="N12" s="20"/>
      <c r="O12" s="20"/>
      <c r="P12" s="21">
        <v>10</v>
      </c>
      <c r="Q12" s="2">
        <f>'1393FY'!T12</f>
        <v>247500</v>
      </c>
      <c r="R12" s="20">
        <v>0</v>
      </c>
      <c r="S12" s="18">
        <v>0</v>
      </c>
      <c r="T12" s="18">
        <f t="shared" si="0"/>
        <v>247500</v>
      </c>
      <c r="U12" s="18">
        <f>'1393FY'!Y12</f>
        <v>66000</v>
      </c>
      <c r="V12" s="27">
        <f t="shared" si="3"/>
        <v>24750</v>
      </c>
      <c r="W12" s="18">
        <v>0</v>
      </c>
      <c r="X12" s="18">
        <v>0</v>
      </c>
      <c r="Y12" s="18">
        <f t="shared" si="2"/>
        <v>90750</v>
      </c>
      <c r="Z12" s="18">
        <f t="shared" si="1"/>
        <v>156750</v>
      </c>
      <c r="AA12" s="19"/>
    </row>
    <row r="13" spans="1:36" ht="13.15" x14ac:dyDescent="0.25">
      <c r="A13" s="3">
        <v>5</v>
      </c>
      <c r="B13" s="3">
        <v>2012</v>
      </c>
      <c r="C13" s="3" t="s">
        <v>28</v>
      </c>
      <c r="D13" s="3" t="s">
        <v>28</v>
      </c>
      <c r="E13" s="3" t="s">
        <v>68</v>
      </c>
      <c r="F13" s="3" t="s">
        <v>69</v>
      </c>
      <c r="G13" s="3" t="s">
        <v>29</v>
      </c>
      <c r="H13" s="3" t="s">
        <v>73</v>
      </c>
      <c r="I13" s="34" t="s">
        <v>77</v>
      </c>
      <c r="J13" s="3" t="s">
        <v>80</v>
      </c>
      <c r="K13" s="3" t="s">
        <v>55</v>
      </c>
      <c r="L13" s="3" t="s">
        <v>81</v>
      </c>
      <c r="M13" s="3"/>
      <c r="N13" s="20"/>
      <c r="O13" s="20"/>
      <c r="P13" s="21">
        <v>10</v>
      </c>
      <c r="Q13" s="2">
        <f>'1393FY'!T13</f>
        <v>148500</v>
      </c>
      <c r="R13" s="20">
        <v>0</v>
      </c>
      <c r="S13" s="18">
        <v>0</v>
      </c>
      <c r="T13" s="18">
        <f t="shared" si="0"/>
        <v>148500</v>
      </c>
      <c r="U13" s="18">
        <f>'1393FY'!Y13</f>
        <v>39600</v>
      </c>
      <c r="V13" s="27">
        <f t="shared" si="3"/>
        <v>14850</v>
      </c>
      <c r="W13" s="18">
        <v>0</v>
      </c>
      <c r="X13" s="18">
        <v>0</v>
      </c>
      <c r="Y13" s="18">
        <f t="shared" si="2"/>
        <v>54450</v>
      </c>
      <c r="Z13" s="18">
        <f t="shared" si="1"/>
        <v>94050</v>
      </c>
      <c r="AA13" s="19"/>
    </row>
    <row r="14" spans="1:36" ht="13.15" x14ac:dyDescent="0.25">
      <c r="A14" s="3">
        <v>5</v>
      </c>
      <c r="B14" s="3">
        <v>2012</v>
      </c>
      <c r="C14" s="3" t="s">
        <v>28</v>
      </c>
      <c r="D14" s="3" t="s">
        <v>28</v>
      </c>
      <c r="E14" s="3" t="s">
        <v>68</v>
      </c>
      <c r="F14" s="3" t="s">
        <v>69</v>
      </c>
      <c r="G14" s="3" t="s">
        <v>29</v>
      </c>
      <c r="H14" s="3" t="s">
        <v>74</v>
      </c>
      <c r="I14" s="34" t="s">
        <v>78</v>
      </c>
      <c r="J14" s="3" t="s">
        <v>80</v>
      </c>
      <c r="K14" s="3" t="s">
        <v>55</v>
      </c>
      <c r="L14" s="3" t="s">
        <v>81</v>
      </c>
      <c r="M14" s="3"/>
      <c r="N14" s="20"/>
      <c r="O14" s="20"/>
      <c r="P14" s="21">
        <v>10</v>
      </c>
      <c r="Q14" s="2">
        <f>'1393FY'!T14</f>
        <v>247500</v>
      </c>
      <c r="R14" s="20">
        <v>0</v>
      </c>
      <c r="S14" s="18">
        <v>0</v>
      </c>
      <c r="T14" s="18">
        <f t="shared" si="0"/>
        <v>247500</v>
      </c>
      <c r="U14" s="18">
        <f>'1393FY'!Y14</f>
        <v>66000</v>
      </c>
      <c r="V14" s="27">
        <f t="shared" si="3"/>
        <v>24750</v>
      </c>
      <c r="W14" s="18">
        <v>0</v>
      </c>
      <c r="X14" s="18">
        <v>0</v>
      </c>
      <c r="Y14" s="18">
        <f t="shared" si="2"/>
        <v>90750</v>
      </c>
      <c r="Z14" s="18">
        <f t="shared" si="1"/>
        <v>156750</v>
      </c>
      <c r="AA14" s="19"/>
    </row>
    <row r="15" spans="1:36" ht="13.15" x14ac:dyDescent="0.25">
      <c r="A15" s="3">
        <v>5</v>
      </c>
      <c r="B15" s="3">
        <v>2012</v>
      </c>
      <c r="C15" s="3" t="s">
        <v>28</v>
      </c>
      <c r="D15" s="3" t="s">
        <v>28</v>
      </c>
      <c r="E15" s="3" t="s">
        <v>68</v>
      </c>
      <c r="F15" s="3" t="s">
        <v>69</v>
      </c>
      <c r="G15" s="3" t="s">
        <v>29</v>
      </c>
      <c r="H15" s="3" t="s">
        <v>75</v>
      </c>
      <c r="I15" s="34" t="s">
        <v>79</v>
      </c>
      <c r="J15" s="3" t="s">
        <v>80</v>
      </c>
      <c r="K15" s="3" t="s">
        <v>55</v>
      </c>
      <c r="L15" s="3" t="s">
        <v>81</v>
      </c>
      <c r="M15" s="3"/>
      <c r="N15" s="20"/>
      <c r="O15" s="20"/>
      <c r="P15" s="21">
        <v>10</v>
      </c>
      <c r="Q15" s="2">
        <f>'1393FY'!T15</f>
        <v>247500</v>
      </c>
      <c r="R15" s="20">
        <v>0</v>
      </c>
      <c r="S15" s="18">
        <v>0</v>
      </c>
      <c r="T15" s="18">
        <f t="shared" si="0"/>
        <v>247500</v>
      </c>
      <c r="U15" s="18">
        <f>'1393FY'!Y15</f>
        <v>66000</v>
      </c>
      <c r="V15" s="27">
        <f t="shared" si="3"/>
        <v>24750</v>
      </c>
      <c r="W15" s="18">
        <v>0</v>
      </c>
      <c r="X15" s="18">
        <v>0</v>
      </c>
      <c r="Y15" s="18">
        <f t="shared" si="2"/>
        <v>90750</v>
      </c>
      <c r="Z15" s="18">
        <f t="shared" si="1"/>
        <v>156750</v>
      </c>
      <c r="AA15" s="19"/>
    </row>
    <row r="16" spans="1:36" ht="13.15" x14ac:dyDescent="0.25">
      <c r="A16" s="3">
        <v>5</v>
      </c>
      <c r="B16" s="3">
        <v>2012</v>
      </c>
      <c r="C16" s="3" t="s">
        <v>28</v>
      </c>
      <c r="D16" s="3" t="s">
        <v>28</v>
      </c>
      <c r="E16" s="3" t="s">
        <v>68</v>
      </c>
      <c r="F16" s="3" t="s">
        <v>69</v>
      </c>
      <c r="G16" s="3" t="s">
        <v>29</v>
      </c>
      <c r="H16" s="3" t="s">
        <v>76</v>
      </c>
      <c r="I16" s="34" t="s">
        <v>78</v>
      </c>
      <c r="J16" s="3" t="s">
        <v>80</v>
      </c>
      <c r="K16" s="3" t="s">
        <v>55</v>
      </c>
      <c r="L16" s="3" t="s">
        <v>81</v>
      </c>
      <c r="M16" s="3"/>
      <c r="N16" s="20"/>
      <c r="O16" s="20"/>
      <c r="P16" s="21">
        <v>10</v>
      </c>
      <c r="Q16" s="2">
        <f>'1393FY'!T16</f>
        <v>247500</v>
      </c>
      <c r="R16" s="20">
        <v>0</v>
      </c>
      <c r="S16" s="18">
        <v>0</v>
      </c>
      <c r="T16" s="18">
        <f t="shared" si="0"/>
        <v>247500</v>
      </c>
      <c r="U16" s="18">
        <f>'1393FY'!Y16</f>
        <v>66000</v>
      </c>
      <c r="V16" s="27">
        <f t="shared" si="3"/>
        <v>24750</v>
      </c>
      <c r="W16" s="18">
        <v>0</v>
      </c>
      <c r="X16" s="18">
        <v>0</v>
      </c>
      <c r="Y16" s="18">
        <f t="shared" si="2"/>
        <v>90750</v>
      </c>
      <c r="Z16" s="18">
        <f t="shared" si="1"/>
        <v>156750</v>
      </c>
      <c r="AA16" s="19"/>
    </row>
    <row r="17" spans="1:27" ht="13.15" x14ac:dyDescent="0.25">
      <c r="A17" s="3">
        <v>12</v>
      </c>
      <c r="B17" s="3">
        <v>2014</v>
      </c>
      <c r="C17" s="3" t="s">
        <v>59</v>
      </c>
      <c r="D17" s="3" t="s">
        <v>59</v>
      </c>
      <c r="E17" s="3" t="s">
        <v>60</v>
      </c>
      <c r="F17" s="3" t="s">
        <v>59</v>
      </c>
      <c r="G17" s="3" t="s">
        <v>61</v>
      </c>
      <c r="H17" s="3" t="s">
        <v>59</v>
      </c>
      <c r="I17" s="34" t="s">
        <v>62</v>
      </c>
      <c r="J17" s="3" t="s">
        <v>63</v>
      </c>
      <c r="K17" s="3" t="s">
        <v>55</v>
      </c>
      <c r="L17" s="3" t="s">
        <v>64</v>
      </c>
      <c r="M17" s="3"/>
      <c r="N17" s="20"/>
      <c r="O17" s="20"/>
      <c r="P17" s="21">
        <v>10</v>
      </c>
      <c r="Q17" s="2">
        <f>'1393FY'!T17</f>
        <v>5917670</v>
      </c>
      <c r="R17" s="20">
        <v>0</v>
      </c>
      <c r="S17" s="18">
        <v>0</v>
      </c>
      <c r="T17" s="18">
        <f t="shared" si="0"/>
        <v>5917670</v>
      </c>
      <c r="U17" s="18">
        <f>'1393FY'!Y17</f>
        <v>49314</v>
      </c>
      <c r="V17" s="27">
        <f t="shared" si="3"/>
        <v>591767</v>
      </c>
      <c r="W17" s="18">
        <v>0</v>
      </c>
      <c r="X17" s="18">
        <v>0</v>
      </c>
      <c r="Y17" s="18">
        <f t="shared" si="2"/>
        <v>641081</v>
      </c>
      <c r="Z17" s="18">
        <f t="shared" si="1"/>
        <v>5276589</v>
      </c>
      <c r="AA17" s="19"/>
    </row>
    <row r="18" spans="1:27" ht="13.15" x14ac:dyDescent="0.25">
      <c r="A18" s="39" t="s">
        <v>65</v>
      </c>
      <c r="B18" s="3">
        <v>2015</v>
      </c>
      <c r="C18" s="3" t="s">
        <v>59</v>
      </c>
      <c r="D18" s="3" t="s">
        <v>59</v>
      </c>
      <c r="E18" s="3" t="s">
        <v>59</v>
      </c>
      <c r="F18" s="3" t="s">
        <v>59</v>
      </c>
      <c r="G18" s="3" t="s">
        <v>61</v>
      </c>
      <c r="H18" s="3" t="s">
        <v>59</v>
      </c>
      <c r="I18" s="34" t="s">
        <v>62</v>
      </c>
      <c r="J18" s="3" t="s">
        <v>63</v>
      </c>
      <c r="K18" s="3" t="s">
        <v>55</v>
      </c>
      <c r="L18" s="3" t="s">
        <v>66</v>
      </c>
      <c r="M18" s="3"/>
      <c r="N18" s="20"/>
      <c r="O18" s="22" t="s">
        <v>83</v>
      </c>
      <c r="P18" s="21">
        <v>10</v>
      </c>
      <c r="Q18" s="2">
        <v>0</v>
      </c>
      <c r="R18" s="20">
        <v>3379082</v>
      </c>
      <c r="S18" s="18"/>
      <c r="T18" s="18">
        <f t="shared" si="0"/>
        <v>3379082</v>
      </c>
      <c r="U18" s="18">
        <v>0</v>
      </c>
      <c r="V18" s="27">
        <v>267723</v>
      </c>
      <c r="W18" s="18">
        <v>0</v>
      </c>
      <c r="X18" s="18">
        <v>0</v>
      </c>
      <c r="Y18" s="18">
        <f t="shared" si="2"/>
        <v>267723</v>
      </c>
      <c r="Z18" s="18">
        <f t="shared" si="1"/>
        <v>3111359</v>
      </c>
      <c r="AA18" s="19"/>
    </row>
    <row r="19" spans="1:27" ht="13.9" thickBot="1" x14ac:dyDescent="0.3">
      <c r="A19" s="22"/>
      <c r="B19" s="23"/>
      <c r="C19" s="22"/>
      <c r="D19" s="23"/>
      <c r="E19" s="23"/>
      <c r="F19" s="23"/>
      <c r="G19" s="23"/>
      <c r="H19" s="23"/>
      <c r="I19" s="35"/>
      <c r="J19" s="24"/>
      <c r="K19" s="22"/>
      <c r="L19" s="22"/>
      <c r="M19" s="22"/>
      <c r="N19" s="22"/>
      <c r="O19" s="22"/>
      <c r="P19" s="20"/>
      <c r="Q19" s="25">
        <f t="shared" ref="Q19:Y19" si="4">SUM(Q4:Q18)</f>
        <v>13469462</v>
      </c>
      <c r="R19" s="25">
        <f t="shared" si="4"/>
        <v>3379082</v>
      </c>
      <c r="S19" s="25">
        <f t="shared" si="4"/>
        <v>0</v>
      </c>
      <c r="T19" s="25">
        <f t="shared" si="4"/>
        <v>16848544</v>
      </c>
      <c r="U19" s="25">
        <f>SUM(U4:U18)</f>
        <v>4488469.3999999994</v>
      </c>
      <c r="V19" s="25">
        <f>SUM(V4:V18)</f>
        <v>1452894.8</v>
      </c>
      <c r="W19" s="25">
        <f t="shared" si="4"/>
        <v>0</v>
      </c>
      <c r="X19" s="25">
        <f t="shared" si="4"/>
        <v>0</v>
      </c>
      <c r="Y19" s="25">
        <f t="shared" si="4"/>
        <v>5941364.1999999993</v>
      </c>
      <c r="Z19" s="25">
        <f>T19-Y19</f>
        <v>10907179.800000001</v>
      </c>
      <c r="AA19" s="19"/>
    </row>
    <row r="20" spans="1:27" ht="13.9" thickTop="1" x14ac:dyDescent="0.25"/>
  </sheetData>
  <mergeCells count="20">
    <mergeCell ref="L2:L3"/>
    <mergeCell ref="M2:M3"/>
    <mergeCell ref="N2:N3"/>
    <mergeCell ref="O2:O3"/>
    <mergeCell ref="Q1:Z1"/>
    <mergeCell ref="Q2:T2"/>
    <mergeCell ref="U2:Y2"/>
    <mergeCell ref="Z2:Z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J2:J3"/>
    <mergeCell ref="K2:K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1"/>
  <sheetViews>
    <sheetView topLeftCell="O1" workbookViewId="0">
      <selection activeCell="X25" sqref="X25:X26"/>
    </sheetView>
  </sheetViews>
  <sheetFormatPr defaultColWidth="9.140625" defaultRowHeight="12.75" x14ac:dyDescent="0.2"/>
  <cols>
    <col min="1" max="1" width="6.7109375" style="9" bestFit="1" customWidth="1"/>
    <col min="2" max="2" width="4.7109375" style="12" bestFit="1" customWidth="1"/>
    <col min="3" max="3" width="15.42578125" style="9" bestFit="1" customWidth="1"/>
    <col min="4" max="4" width="11" style="13" bestFit="1" customWidth="1"/>
    <col min="5" max="5" width="13.5703125" style="13" bestFit="1" customWidth="1"/>
    <col min="6" max="6" width="15.5703125" style="13" bestFit="1" customWidth="1"/>
    <col min="7" max="7" width="5" style="13" bestFit="1" customWidth="1"/>
    <col min="8" max="8" width="12" style="13" bestFit="1" customWidth="1"/>
    <col min="9" max="9" width="32.5703125" style="31" customWidth="1"/>
    <col min="10" max="10" width="22.7109375" style="14" bestFit="1" customWidth="1"/>
    <col min="11" max="11" width="16.28515625" style="37" bestFit="1" customWidth="1"/>
    <col min="12" max="12" width="20.28515625" style="9" bestFit="1" customWidth="1"/>
    <col min="13" max="13" width="19.140625" style="9" bestFit="1" customWidth="1"/>
    <col min="14" max="14" width="5.85546875" style="9" bestFit="1" customWidth="1"/>
    <col min="15" max="15" width="19.140625" style="15" bestFit="1" customWidth="1"/>
    <col min="16" max="16" width="5.85546875" style="9" customWidth="1"/>
    <col min="17" max="17" width="20" style="9" bestFit="1" customWidth="1"/>
    <col min="18" max="18" width="14.7109375" style="9" bestFit="1" customWidth="1"/>
    <col min="19" max="19" width="10.42578125" style="9" bestFit="1" customWidth="1"/>
    <col min="20" max="20" width="14" style="9" bestFit="1" customWidth="1"/>
    <col min="21" max="21" width="13.140625" style="9" bestFit="1" customWidth="1"/>
    <col min="22" max="22" width="12.7109375" style="9" bestFit="1" customWidth="1"/>
    <col min="23" max="24" width="12.7109375" style="9" customWidth="1"/>
    <col min="25" max="26" width="12.7109375" style="9" bestFit="1" customWidth="1"/>
    <col min="27" max="16384" width="9.140625" style="9"/>
  </cols>
  <sheetData>
    <row r="1" spans="1:36" ht="13.15" x14ac:dyDescent="0.25">
      <c r="A1" s="4"/>
      <c r="B1" s="5"/>
      <c r="C1" s="4"/>
      <c r="D1" s="6"/>
      <c r="E1" s="6"/>
      <c r="F1" s="6"/>
      <c r="G1" s="6"/>
      <c r="H1" s="6"/>
      <c r="I1" s="30"/>
      <c r="J1" s="7"/>
      <c r="K1" s="36"/>
      <c r="L1" s="4"/>
      <c r="M1" s="4"/>
      <c r="N1" s="4"/>
      <c r="O1" s="8"/>
      <c r="P1" s="4"/>
      <c r="Q1" s="80" t="s">
        <v>91</v>
      </c>
      <c r="R1" s="80"/>
      <c r="S1" s="80"/>
      <c r="T1" s="80"/>
      <c r="U1" s="80"/>
      <c r="V1" s="80"/>
      <c r="W1" s="80"/>
      <c r="X1" s="80"/>
      <c r="Y1" s="80"/>
      <c r="Z1" s="80"/>
      <c r="AA1" s="4"/>
      <c r="AJ1" s="4"/>
    </row>
    <row r="2" spans="1:36" ht="15" customHeight="1" x14ac:dyDescent="0.2">
      <c r="A2" s="87" t="s">
        <v>12</v>
      </c>
      <c r="B2" s="86" t="s">
        <v>13</v>
      </c>
      <c r="C2" s="87" t="s">
        <v>14</v>
      </c>
      <c r="D2" s="86" t="s">
        <v>15</v>
      </c>
      <c r="E2" s="86" t="s">
        <v>16</v>
      </c>
      <c r="F2" s="86" t="s">
        <v>17</v>
      </c>
      <c r="G2" s="86" t="s">
        <v>18</v>
      </c>
      <c r="H2" s="86" t="s">
        <v>56</v>
      </c>
      <c r="I2" s="86" t="s">
        <v>19</v>
      </c>
      <c r="J2" s="86" t="s">
        <v>20</v>
      </c>
      <c r="K2" s="87" t="s">
        <v>21</v>
      </c>
      <c r="L2" s="87" t="s">
        <v>22</v>
      </c>
      <c r="M2" s="87" t="s">
        <v>23</v>
      </c>
      <c r="N2" s="87" t="s">
        <v>24</v>
      </c>
      <c r="O2" s="88" t="s">
        <v>25</v>
      </c>
      <c r="P2" s="87" t="s">
        <v>38</v>
      </c>
      <c r="Q2" s="81" t="s">
        <v>1</v>
      </c>
      <c r="R2" s="81"/>
      <c r="S2" s="81"/>
      <c r="T2" s="82"/>
      <c r="U2" s="83" t="s">
        <v>2</v>
      </c>
      <c r="V2" s="81"/>
      <c r="W2" s="81"/>
      <c r="X2" s="81"/>
      <c r="Y2" s="82"/>
      <c r="Z2" s="84" t="s">
        <v>3</v>
      </c>
      <c r="AA2" s="11"/>
      <c r="AJ2" s="11"/>
    </row>
    <row r="3" spans="1:36" x14ac:dyDescent="0.2">
      <c r="A3" s="87"/>
      <c r="B3" s="86"/>
      <c r="C3" s="87"/>
      <c r="D3" s="86"/>
      <c r="E3" s="86"/>
      <c r="F3" s="86"/>
      <c r="G3" s="86"/>
      <c r="H3" s="86"/>
      <c r="I3" s="86"/>
      <c r="J3" s="86"/>
      <c r="K3" s="87"/>
      <c r="L3" s="87"/>
      <c r="M3" s="87"/>
      <c r="N3" s="87"/>
      <c r="O3" s="88"/>
      <c r="P3" s="87"/>
      <c r="Q3" s="40" t="s">
        <v>4</v>
      </c>
      <c r="R3" s="28" t="s">
        <v>5</v>
      </c>
      <c r="S3" s="28" t="s">
        <v>6</v>
      </c>
      <c r="T3" s="28" t="s">
        <v>7</v>
      </c>
      <c r="U3" s="28" t="s">
        <v>8</v>
      </c>
      <c r="V3" s="28" t="s">
        <v>9</v>
      </c>
      <c r="W3" s="28" t="s">
        <v>6</v>
      </c>
      <c r="X3" s="28" t="s">
        <v>10</v>
      </c>
      <c r="Y3" s="28" t="s">
        <v>11</v>
      </c>
      <c r="Z3" s="85"/>
      <c r="AA3" s="11"/>
      <c r="AJ3" s="11"/>
    </row>
    <row r="4" spans="1:36" ht="26.45" x14ac:dyDescent="0.25">
      <c r="A4" s="26">
        <v>12</v>
      </c>
      <c r="B4" s="17">
        <v>2011</v>
      </c>
      <c r="C4" s="16" t="s">
        <v>26</v>
      </c>
      <c r="D4" s="17">
        <v>1000787</v>
      </c>
      <c r="E4" s="17" t="s">
        <v>27</v>
      </c>
      <c r="F4" s="17" t="s">
        <v>30</v>
      </c>
      <c r="G4" s="17" t="s">
        <v>29</v>
      </c>
      <c r="H4" s="17" t="s">
        <v>28</v>
      </c>
      <c r="I4" s="32" t="s">
        <v>39</v>
      </c>
      <c r="J4" s="17" t="s">
        <v>40</v>
      </c>
      <c r="K4" s="16" t="s">
        <v>55</v>
      </c>
      <c r="L4" s="3" t="s">
        <v>44</v>
      </c>
      <c r="M4" s="16" t="s">
        <v>31</v>
      </c>
      <c r="N4" s="16"/>
      <c r="O4" s="16"/>
      <c r="P4" s="26">
        <v>10</v>
      </c>
      <c r="Q4" s="2">
        <f>'1394FY'!T4</f>
        <v>1608048</v>
      </c>
      <c r="R4" s="18">
        <v>0</v>
      </c>
      <c r="S4" s="18">
        <v>0</v>
      </c>
      <c r="T4" s="18">
        <f>SUM(Q4:S4)</f>
        <v>1608048</v>
      </c>
      <c r="U4" s="18">
        <f>'1394FY'!Y4</f>
        <v>688219</v>
      </c>
      <c r="V4" s="27">
        <f>T4/P4</f>
        <v>160804.79999999999</v>
      </c>
      <c r="W4" s="18">
        <v>0</v>
      </c>
      <c r="X4" s="18">
        <v>0</v>
      </c>
      <c r="Y4" s="18">
        <f>SUM(U4:X4)</f>
        <v>849023.8</v>
      </c>
      <c r="Z4" s="18">
        <f>T4-Y4</f>
        <v>759024.2</v>
      </c>
      <c r="AA4" s="19"/>
    </row>
    <row r="5" spans="1:36" ht="13.15" x14ac:dyDescent="0.25">
      <c r="A5" s="3">
        <v>5</v>
      </c>
      <c r="B5" s="3">
        <v>2008</v>
      </c>
      <c r="C5" s="3" t="s">
        <v>32</v>
      </c>
      <c r="D5" s="3">
        <v>1000818</v>
      </c>
      <c r="E5" s="3" t="s">
        <v>27</v>
      </c>
      <c r="F5" s="3" t="s">
        <v>34</v>
      </c>
      <c r="G5" s="3" t="s">
        <v>29</v>
      </c>
      <c r="H5" s="3" t="s">
        <v>35</v>
      </c>
      <c r="I5" s="33" t="s">
        <v>36</v>
      </c>
      <c r="J5" s="3" t="s">
        <v>35</v>
      </c>
      <c r="K5" s="16" t="s">
        <v>55</v>
      </c>
      <c r="L5" s="3" t="s">
        <v>44</v>
      </c>
      <c r="M5" s="3"/>
      <c r="N5" s="20"/>
      <c r="O5" s="20"/>
      <c r="P5" s="21">
        <v>10</v>
      </c>
      <c r="Q5" s="2">
        <f>'1394FY'!T5</f>
        <v>144000</v>
      </c>
      <c r="R5" s="18">
        <v>0</v>
      </c>
      <c r="S5" s="18">
        <v>0</v>
      </c>
      <c r="T5" s="18">
        <f t="shared" ref="T5:T19" si="0">SUM(Q5:S5)</f>
        <v>144000</v>
      </c>
      <c r="U5" s="18">
        <f>'1394FY'!Y5</f>
        <v>133199</v>
      </c>
      <c r="V5" s="27">
        <v>10801</v>
      </c>
      <c r="W5" s="18">
        <v>0</v>
      </c>
      <c r="X5" s="18">
        <v>0</v>
      </c>
      <c r="Y5" s="18">
        <f>SUM(U5:X5)</f>
        <v>144000</v>
      </c>
      <c r="Z5" s="18">
        <f t="shared" ref="Z5:Z19" si="1">T5-Y5</f>
        <v>0</v>
      </c>
      <c r="AA5" s="19"/>
    </row>
    <row r="6" spans="1:36" ht="26.45" x14ac:dyDescent="0.25">
      <c r="A6" s="3">
        <v>1</v>
      </c>
      <c r="B6" s="3">
        <v>2004</v>
      </c>
      <c r="C6" s="3" t="s">
        <v>28</v>
      </c>
      <c r="D6" s="3" t="s">
        <v>28</v>
      </c>
      <c r="E6" s="3" t="s">
        <v>46</v>
      </c>
      <c r="F6" s="3" t="s">
        <v>41</v>
      </c>
      <c r="G6" s="3" t="s">
        <v>29</v>
      </c>
      <c r="H6" s="3" t="s">
        <v>42</v>
      </c>
      <c r="I6" s="33" t="s">
        <v>43</v>
      </c>
      <c r="J6" s="3">
        <v>550</v>
      </c>
      <c r="K6" s="16" t="s">
        <v>55</v>
      </c>
      <c r="L6" s="3" t="s">
        <v>45</v>
      </c>
      <c r="M6" s="3"/>
      <c r="N6" s="20"/>
      <c r="O6" s="20"/>
      <c r="P6" s="21">
        <v>10</v>
      </c>
      <c r="Q6" s="2">
        <f>'1394FY'!T6</f>
        <v>336000</v>
      </c>
      <c r="R6" s="18">
        <v>0</v>
      </c>
      <c r="S6" s="18">
        <v>0</v>
      </c>
      <c r="T6" s="18">
        <f t="shared" si="0"/>
        <v>336000</v>
      </c>
      <c r="U6" s="18">
        <f>'1394FY'!Y6</f>
        <v>335999</v>
      </c>
      <c r="V6" s="27">
        <v>1</v>
      </c>
      <c r="W6" s="18">
        <v>0</v>
      </c>
      <c r="X6" s="18">
        <v>0</v>
      </c>
      <c r="Y6" s="18">
        <f t="shared" ref="Y6:Y19" si="2">SUM(U6:X6)</f>
        <v>336000</v>
      </c>
      <c r="Z6" s="18">
        <f t="shared" si="1"/>
        <v>0</v>
      </c>
      <c r="AA6" s="19"/>
    </row>
    <row r="7" spans="1:36" ht="13.15" x14ac:dyDescent="0.25">
      <c r="A7" s="3">
        <v>10</v>
      </c>
      <c r="B7" s="3">
        <v>2004</v>
      </c>
      <c r="C7" s="3" t="s">
        <v>28</v>
      </c>
      <c r="D7" s="3" t="s">
        <v>28</v>
      </c>
      <c r="E7" s="3" t="s">
        <v>47</v>
      </c>
      <c r="F7" s="3" t="s">
        <v>48</v>
      </c>
      <c r="G7" s="3" t="s">
        <v>29</v>
      </c>
      <c r="H7" s="3">
        <v>81041001</v>
      </c>
      <c r="I7" s="33" t="s">
        <v>49</v>
      </c>
      <c r="J7" s="3" t="s">
        <v>28</v>
      </c>
      <c r="K7" s="16" t="s">
        <v>55</v>
      </c>
      <c r="L7" s="3" t="s">
        <v>44</v>
      </c>
      <c r="M7" s="3"/>
      <c r="N7" s="20"/>
      <c r="O7" s="20"/>
      <c r="P7" s="21">
        <v>10</v>
      </c>
      <c r="Q7" s="2">
        <f>'1394FY'!T7</f>
        <v>1281744</v>
      </c>
      <c r="R7" s="18">
        <v>0</v>
      </c>
      <c r="S7" s="18">
        <v>0</v>
      </c>
      <c r="T7" s="18">
        <f t="shared" si="0"/>
        <v>1281744</v>
      </c>
      <c r="U7" s="18">
        <f>'1394FY'!Y7</f>
        <v>1281743.1999999997</v>
      </c>
      <c r="V7" s="27">
        <v>0.8</v>
      </c>
      <c r="W7" s="18">
        <v>0</v>
      </c>
      <c r="X7" s="18">
        <v>0</v>
      </c>
      <c r="Y7" s="18">
        <f t="shared" si="2"/>
        <v>1281743.9999999998</v>
      </c>
      <c r="Z7" s="18">
        <f t="shared" si="1"/>
        <v>0</v>
      </c>
      <c r="AA7" s="19"/>
    </row>
    <row r="8" spans="1:36" ht="13.15" x14ac:dyDescent="0.25">
      <c r="A8" s="3">
        <v>12</v>
      </c>
      <c r="B8" s="3">
        <v>2007</v>
      </c>
      <c r="C8" s="3" t="s">
        <v>28</v>
      </c>
      <c r="D8" s="3" t="s">
        <v>28</v>
      </c>
      <c r="E8" s="3" t="s">
        <v>50</v>
      </c>
      <c r="F8" s="3" t="s">
        <v>51</v>
      </c>
      <c r="G8" s="3" t="s">
        <v>52</v>
      </c>
      <c r="H8" s="3" t="s">
        <v>53</v>
      </c>
      <c r="I8" s="33" t="s">
        <v>54</v>
      </c>
      <c r="J8" s="3" t="s">
        <v>28</v>
      </c>
      <c r="K8" s="16" t="s">
        <v>55</v>
      </c>
      <c r="L8" s="3" t="s">
        <v>45</v>
      </c>
      <c r="M8" s="3"/>
      <c r="N8" s="20"/>
      <c r="O8" s="20"/>
      <c r="P8" s="21">
        <v>10</v>
      </c>
      <c r="Q8" s="2">
        <f>'1394FY'!T8</f>
        <v>2400000</v>
      </c>
      <c r="R8" s="18">
        <v>0</v>
      </c>
      <c r="S8" s="18">
        <v>0</v>
      </c>
      <c r="T8" s="18">
        <f t="shared" si="0"/>
        <v>2400000</v>
      </c>
      <c r="U8" s="18">
        <f>'1394FY'!Y8</f>
        <v>1940000</v>
      </c>
      <c r="V8" s="27">
        <f t="shared" ref="V8:V18" si="3">T8/P8</f>
        <v>240000</v>
      </c>
      <c r="W8" s="18">
        <v>0</v>
      </c>
      <c r="X8" s="18">
        <v>0</v>
      </c>
      <c r="Y8" s="18">
        <f t="shared" si="2"/>
        <v>2180000</v>
      </c>
      <c r="Z8" s="18">
        <f t="shared" si="1"/>
        <v>220000</v>
      </c>
      <c r="AA8" s="19"/>
    </row>
    <row r="9" spans="1:36" ht="13.15" x14ac:dyDescent="0.25">
      <c r="A9" s="3">
        <v>5</v>
      </c>
      <c r="B9" s="3">
        <v>2012</v>
      </c>
      <c r="C9" s="3" t="s">
        <v>28</v>
      </c>
      <c r="D9" s="3" t="s">
        <v>28</v>
      </c>
      <c r="E9" s="3" t="s">
        <v>68</v>
      </c>
      <c r="F9" s="3" t="s">
        <v>69</v>
      </c>
      <c r="G9" s="3" t="s">
        <v>29</v>
      </c>
      <c r="H9" s="3" t="s">
        <v>70</v>
      </c>
      <c r="I9" s="34" t="s">
        <v>77</v>
      </c>
      <c r="J9" s="3">
        <v>3853090301</v>
      </c>
      <c r="K9" s="3" t="s">
        <v>55</v>
      </c>
      <c r="L9" s="3" t="s">
        <v>81</v>
      </c>
      <c r="M9" s="3"/>
      <c r="N9" s="20"/>
      <c r="O9" s="20"/>
      <c r="P9" s="21">
        <v>10</v>
      </c>
      <c r="Q9" s="2">
        <f>'1394FY'!T9</f>
        <v>148500</v>
      </c>
      <c r="R9" s="20">
        <v>0</v>
      </c>
      <c r="S9" s="18">
        <v>0</v>
      </c>
      <c r="T9" s="18">
        <f t="shared" si="0"/>
        <v>148500</v>
      </c>
      <c r="U9" s="18">
        <f>'1394FY'!Y9</f>
        <v>54450</v>
      </c>
      <c r="V9" s="27">
        <f t="shared" si="3"/>
        <v>14850</v>
      </c>
      <c r="W9" s="18">
        <v>0</v>
      </c>
      <c r="X9" s="18">
        <v>0</v>
      </c>
      <c r="Y9" s="18">
        <f t="shared" si="2"/>
        <v>69300</v>
      </c>
      <c r="Z9" s="18">
        <f t="shared" si="1"/>
        <v>79200</v>
      </c>
      <c r="AA9" s="19"/>
    </row>
    <row r="10" spans="1:36" ht="13.15" x14ac:dyDescent="0.25">
      <c r="A10" s="3">
        <v>5</v>
      </c>
      <c r="B10" s="3">
        <v>2012</v>
      </c>
      <c r="C10" s="3" t="s">
        <v>28</v>
      </c>
      <c r="D10" s="3" t="s">
        <v>28</v>
      </c>
      <c r="E10" s="3" t="s">
        <v>68</v>
      </c>
      <c r="F10" s="3" t="s">
        <v>69</v>
      </c>
      <c r="G10" s="3" t="s">
        <v>29</v>
      </c>
      <c r="H10" s="3" t="s">
        <v>71</v>
      </c>
      <c r="I10" s="34" t="s">
        <v>78</v>
      </c>
      <c r="J10" s="3">
        <v>9032090901</v>
      </c>
      <c r="K10" s="3" t="s">
        <v>55</v>
      </c>
      <c r="L10" s="3" t="s">
        <v>81</v>
      </c>
      <c r="M10" s="3"/>
      <c r="N10" s="20"/>
      <c r="O10" s="20"/>
      <c r="P10" s="21">
        <v>10</v>
      </c>
      <c r="Q10" s="2">
        <f>'1394FY'!T10</f>
        <v>247500</v>
      </c>
      <c r="R10" s="20">
        <v>0</v>
      </c>
      <c r="S10" s="18">
        <v>0</v>
      </c>
      <c r="T10" s="18">
        <f t="shared" si="0"/>
        <v>247500</v>
      </c>
      <c r="U10" s="18">
        <f>'1394FY'!Y10</f>
        <v>90750</v>
      </c>
      <c r="V10" s="27">
        <f t="shared" si="3"/>
        <v>24750</v>
      </c>
      <c r="W10" s="18">
        <v>0</v>
      </c>
      <c r="X10" s="18">
        <v>0</v>
      </c>
      <c r="Y10" s="18">
        <f t="shared" si="2"/>
        <v>115500</v>
      </c>
      <c r="Z10" s="18">
        <f t="shared" si="1"/>
        <v>132000</v>
      </c>
      <c r="AA10" s="19"/>
    </row>
    <row r="11" spans="1:36" ht="13.15" x14ac:dyDescent="0.25">
      <c r="A11" s="3">
        <v>5</v>
      </c>
      <c r="B11" s="3">
        <v>2012</v>
      </c>
      <c r="C11" s="3" t="s">
        <v>28</v>
      </c>
      <c r="D11" s="3" t="s">
        <v>28</v>
      </c>
      <c r="E11" s="3" t="s">
        <v>68</v>
      </c>
      <c r="F11" s="3" t="s">
        <v>69</v>
      </c>
      <c r="G11" s="3" t="s">
        <v>29</v>
      </c>
      <c r="H11" s="3" t="s">
        <v>71</v>
      </c>
      <c r="I11" s="34" t="s">
        <v>78</v>
      </c>
      <c r="J11" s="3">
        <v>9032090902</v>
      </c>
      <c r="K11" s="3" t="s">
        <v>55</v>
      </c>
      <c r="L11" s="3" t="s">
        <v>81</v>
      </c>
      <c r="M11" s="3"/>
      <c r="N11" s="20"/>
      <c r="O11" s="20"/>
      <c r="P11" s="21">
        <v>10</v>
      </c>
      <c r="Q11" s="2">
        <f>'1394FY'!T11</f>
        <v>247500</v>
      </c>
      <c r="R11" s="20">
        <v>0</v>
      </c>
      <c r="S11" s="18">
        <v>0</v>
      </c>
      <c r="T11" s="18">
        <f t="shared" si="0"/>
        <v>247500</v>
      </c>
      <c r="U11" s="18">
        <f>'1394FY'!Y11</f>
        <v>90750</v>
      </c>
      <c r="V11" s="27">
        <f t="shared" si="3"/>
        <v>24750</v>
      </c>
      <c r="W11" s="18">
        <v>0</v>
      </c>
      <c r="X11" s="18">
        <v>0</v>
      </c>
      <c r="Y11" s="18">
        <f t="shared" si="2"/>
        <v>115500</v>
      </c>
      <c r="Z11" s="18">
        <f t="shared" si="1"/>
        <v>132000</v>
      </c>
      <c r="AA11" s="19"/>
    </row>
    <row r="12" spans="1:36" ht="13.15" x14ac:dyDescent="0.25">
      <c r="A12" s="3">
        <v>5</v>
      </c>
      <c r="B12" s="3">
        <v>2012</v>
      </c>
      <c r="C12" s="3" t="s">
        <v>28</v>
      </c>
      <c r="D12" s="3" t="s">
        <v>28</v>
      </c>
      <c r="E12" s="3" t="s">
        <v>68</v>
      </c>
      <c r="F12" s="3" t="s">
        <v>69</v>
      </c>
      <c r="G12" s="3" t="s">
        <v>29</v>
      </c>
      <c r="H12" s="3" t="s">
        <v>72</v>
      </c>
      <c r="I12" s="34" t="s">
        <v>79</v>
      </c>
      <c r="J12" s="3">
        <v>9033090901</v>
      </c>
      <c r="K12" s="3" t="s">
        <v>55</v>
      </c>
      <c r="L12" s="3" t="s">
        <v>81</v>
      </c>
      <c r="M12" s="3"/>
      <c r="N12" s="20"/>
      <c r="O12" s="20"/>
      <c r="P12" s="21">
        <v>10</v>
      </c>
      <c r="Q12" s="2">
        <f>'1394FY'!T12</f>
        <v>247500</v>
      </c>
      <c r="R12" s="20">
        <v>0</v>
      </c>
      <c r="S12" s="18">
        <v>0</v>
      </c>
      <c r="T12" s="18">
        <f t="shared" si="0"/>
        <v>247500</v>
      </c>
      <c r="U12" s="18">
        <f>'1394FY'!Y12</f>
        <v>90750</v>
      </c>
      <c r="V12" s="27">
        <f t="shared" si="3"/>
        <v>24750</v>
      </c>
      <c r="W12" s="18">
        <v>0</v>
      </c>
      <c r="X12" s="18">
        <v>0</v>
      </c>
      <c r="Y12" s="18">
        <f t="shared" si="2"/>
        <v>115500</v>
      </c>
      <c r="Z12" s="18">
        <f t="shared" si="1"/>
        <v>132000</v>
      </c>
      <c r="AA12" s="19"/>
    </row>
    <row r="13" spans="1:36" ht="13.15" x14ac:dyDescent="0.25">
      <c r="A13" s="3">
        <v>5</v>
      </c>
      <c r="B13" s="3">
        <v>2012</v>
      </c>
      <c r="C13" s="3" t="s">
        <v>28</v>
      </c>
      <c r="D13" s="3" t="s">
        <v>28</v>
      </c>
      <c r="E13" s="3" t="s">
        <v>68</v>
      </c>
      <c r="F13" s="3" t="s">
        <v>69</v>
      </c>
      <c r="G13" s="3" t="s">
        <v>29</v>
      </c>
      <c r="H13" s="3" t="s">
        <v>73</v>
      </c>
      <c r="I13" s="34" t="s">
        <v>77</v>
      </c>
      <c r="J13" s="3" t="s">
        <v>80</v>
      </c>
      <c r="K13" s="3" t="s">
        <v>55</v>
      </c>
      <c r="L13" s="3" t="s">
        <v>81</v>
      </c>
      <c r="M13" s="3"/>
      <c r="N13" s="20"/>
      <c r="O13" s="20"/>
      <c r="P13" s="21">
        <v>10</v>
      </c>
      <c r="Q13" s="2">
        <f>'1394FY'!T13</f>
        <v>148500</v>
      </c>
      <c r="R13" s="20">
        <v>0</v>
      </c>
      <c r="S13" s="18">
        <v>0</v>
      </c>
      <c r="T13" s="18">
        <f t="shared" si="0"/>
        <v>148500</v>
      </c>
      <c r="U13" s="18">
        <f>'1394FY'!Y13</f>
        <v>54450</v>
      </c>
      <c r="V13" s="27">
        <f t="shared" si="3"/>
        <v>14850</v>
      </c>
      <c r="W13" s="18">
        <v>0</v>
      </c>
      <c r="X13" s="18">
        <v>0</v>
      </c>
      <c r="Y13" s="18">
        <f t="shared" si="2"/>
        <v>69300</v>
      </c>
      <c r="Z13" s="18">
        <f t="shared" si="1"/>
        <v>79200</v>
      </c>
      <c r="AA13" s="19"/>
    </row>
    <row r="14" spans="1:36" ht="13.15" x14ac:dyDescent="0.25">
      <c r="A14" s="3">
        <v>5</v>
      </c>
      <c r="B14" s="3">
        <v>2012</v>
      </c>
      <c r="C14" s="3" t="s">
        <v>28</v>
      </c>
      <c r="D14" s="3" t="s">
        <v>28</v>
      </c>
      <c r="E14" s="3" t="s">
        <v>68</v>
      </c>
      <c r="F14" s="3" t="s">
        <v>69</v>
      </c>
      <c r="G14" s="3" t="s">
        <v>29</v>
      </c>
      <c r="H14" s="3" t="s">
        <v>74</v>
      </c>
      <c r="I14" s="34" t="s">
        <v>78</v>
      </c>
      <c r="J14" s="3" t="s">
        <v>80</v>
      </c>
      <c r="K14" s="3" t="s">
        <v>55</v>
      </c>
      <c r="L14" s="3" t="s">
        <v>81</v>
      </c>
      <c r="M14" s="3"/>
      <c r="N14" s="20"/>
      <c r="O14" s="20"/>
      <c r="P14" s="21">
        <v>10</v>
      </c>
      <c r="Q14" s="2">
        <f>'1394FY'!T14</f>
        <v>247500</v>
      </c>
      <c r="R14" s="20">
        <v>0</v>
      </c>
      <c r="S14" s="18">
        <v>0</v>
      </c>
      <c r="T14" s="18">
        <f t="shared" si="0"/>
        <v>247500</v>
      </c>
      <c r="U14" s="18">
        <f>'1394FY'!Y14</f>
        <v>90750</v>
      </c>
      <c r="V14" s="27">
        <f t="shared" si="3"/>
        <v>24750</v>
      </c>
      <c r="W14" s="18">
        <v>0</v>
      </c>
      <c r="X14" s="18">
        <v>0</v>
      </c>
      <c r="Y14" s="18">
        <f t="shared" si="2"/>
        <v>115500</v>
      </c>
      <c r="Z14" s="18">
        <f t="shared" si="1"/>
        <v>132000</v>
      </c>
      <c r="AA14" s="19"/>
    </row>
    <row r="15" spans="1:36" ht="13.15" x14ac:dyDescent="0.25">
      <c r="A15" s="3">
        <v>5</v>
      </c>
      <c r="B15" s="3">
        <v>2012</v>
      </c>
      <c r="C15" s="3" t="s">
        <v>28</v>
      </c>
      <c r="D15" s="3" t="s">
        <v>28</v>
      </c>
      <c r="E15" s="3" t="s">
        <v>68</v>
      </c>
      <c r="F15" s="3" t="s">
        <v>69</v>
      </c>
      <c r="G15" s="3" t="s">
        <v>29</v>
      </c>
      <c r="H15" s="3" t="s">
        <v>75</v>
      </c>
      <c r="I15" s="34" t="s">
        <v>79</v>
      </c>
      <c r="J15" s="3" t="s">
        <v>80</v>
      </c>
      <c r="K15" s="3" t="s">
        <v>55</v>
      </c>
      <c r="L15" s="3" t="s">
        <v>81</v>
      </c>
      <c r="M15" s="3"/>
      <c r="N15" s="20"/>
      <c r="O15" s="20"/>
      <c r="P15" s="21">
        <v>10</v>
      </c>
      <c r="Q15" s="2">
        <f>'1394FY'!T15</f>
        <v>247500</v>
      </c>
      <c r="R15" s="20">
        <v>0</v>
      </c>
      <c r="S15" s="18">
        <v>0</v>
      </c>
      <c r="T15" s="18">
        <f t="shared" si="0"/>
        <v>247500</v>
      </c>
      <c r="U15" s="18">
        <f>'1394FY'!Y15</f>
        <v>90750</v>
      </c>
      <c r="V15" s="27">
        <f t="shared" si="3"/>
        <v>24750</v>
      </c>
      <c r="W15" s="18">
        <v>0</v>
      </c>
      <c r="X15" s="18">
        <v>0</v>
      </c>
      <c r="Y15" s="18">
        <f t="shared" si="2"/>
        <v>115500</v>
      </c>
      <c r="Z15" s="18">
        <f t="shared" si="1"/>
        <v>132000</v>
      </c>
      <c r="AA15" s="19"/>
    </row>
    <row r="16" spans="1:36" ht="13.15" x14ac:dyDescent="0.25">
      <c r="A16" s="3">
        <v>5</v>
      </c>
      <c r="B16" s="3">
        <v>2012</v>
      </c>
      <c r="C16" s="3" t="s">
        <v>28</v>
      </c>
      <c r="D16" s="3" t="s">
        <v>28</v>
      </c>
      <c r="E16" s="3" t="s">
        <v>68</v>
      </c>
      <c r="F16" s="3" t="s">
        <v>69</v>
      </c>
      <c r="G16" s="3" t="s">
        <v>29</v>
      </c>
      <c r="H16" s="3" t="s">
        <v>76</v>
      </c>
      <c r="I16" s="34" t="s">
        <v>78</v>
      </c>
      <c r="J16" s="3" t="s">
        <v>80</v>
      </c>
      <c r="K16" s="3" t="s">
        <v>55</v>
      </c>
      <c r="L16" s="3" t="s">
        <v>81</v>
      </c>
      <c r="M16" s="3"/>
      <c r="N16" s="20"/>
      <c r="O16" s="20"/>
      <c r="P16" s="21">
        <v>10</v>
      </c>
      <c r="Q16" s="2">
        <f>'1394FY'!T16</f>
        <v>247500</v>
      </c>
      <c r="R16" s="20">
        <v>0</v>
      </c>
      <c r="S16" s="18">
        <v>0</v>
      </c>
      <c r="T16" s="18">
        <f t="shared" si="0"/>
        <v>247500</v>
      </c>
      <c r="U16" s="18">
        <f>'1394FY'!Y16</f>
        <v>90750</v>
      </c>
      <c r="V16" s="27">
        <f t="shared" si="3"/>
        <v>24750</v>
      </c>
      <c r="W16" s="18">
        <v>0</v>
      </c>
      <c r="X16" s="18">
        <v>0</v>
      </c>
      <c r="Y16" s="18">
        <f t="shared" si="2"/>
        <v>115500</v>
      </c>
      <c r="Z16" s="18">
        <f t="shared" si="1"/>
        <v>132000</v>
      </c>
      <c r="AA16" s="19"/>
    </row>
    <row r="17" spans="1:27" ht="13.15" x14ac:dyDescent="0.25">
      <c r="A17" s="3">
        <v>12</v>
      </c>
      <c r="B17" s="3">
        <v>2014</v>
      </c>
      <c r="C17" s="3" t="s">
        <v>59</v>
      </c>
      <c r="D17" s="3" t="s">
        <v>59</v>
      </c>
      <c r="E17" s="3" t="s">
        <v>60</v>
      </c>
      <c r="F17" s="3" t="s">
        <v>59</v>
      </c>
      <c r="G17" s="3" t="s">
        <v>61</v>
      </c>
      <c r="H17" s="3" t="s">
        <v>59</v>
      </c>
      <c r="I17" s="34" t="s">
        <v>62</v>
      </c>
      <c r="J17" s="3" t="s">
        <v>63</v>
      </c>
      <c r="K17" s="3" t="s">
        <v>55</v>
      </c>
      <c r="L17" s="3" t="s">
        <v>64</v>
      </c>
      <c r="M17" s="3"/>
      <c r="N17" s="20"/>
      <c r="O17" s="20"/>
      <c r="P17" s="21">
        <v>10</v>
      </c>
      <c r="Q17" s="2">
        <f>'1394FY'!T17</f>
        <v>5917670</v>
      </c>
      <c r="R17" s="20">
        <v>0</v>
      </c>
      <c r="S17" s="18">
        <v>0</v>
      </c>
      <c r="T17" s="18">
        <f t="shared" si="0"/>
        <v>5917670</v>
      </c>
      <c r="U17" s="18">
        <f>'1394FY'!Y17</f>
        <v>641081</v>
      </c>
      <c r="V17" s="27">
        <f t="shared" si="3"/>
        <v>591767</v>
      </c>
      <c r="W17" s="18">
        <v>0</v>
      </c>
      <c r="X17" s="18">
        <v>0</v>
      </c>
      <c r="Y17" s="18">
        <f t="shared" si="2"/>
        <v>1232848</v>
      </c>
      <c r="Z17" s="18">
        <f t="shared" si="1"/>
        <v>4684822</v>
      </c>
      <c r="AA17" s="19"/>
    </row>
    <row r="18" spans="1:27" ht="13.15" x14ac:dyDescent="0.25">
      <c r="A18" s="39" t="s">
        <v>65</v>
      </c>
      <c r="B18" s="3">
        <v>2015</v>
      </c>
      <c r="C18" s="3" t="s">
        <v>59</v>
      </c>
      <c r="D18" s="3" t="s">
        <v>59</v>
      </c>
      <c r="E18" s="3" t="s">
        <v>59</v>
      </c>
      <c r="F18" s="3" t="s">
        <v>59</v>
      </c>
      <c r="G18" s="3" t="s">
        <v>61</v>
      </c>
      <c r="H18" s="3" t="s">
        <v>59</v>
      </c>
      <c r="I18" s="34" t="s">
        <v>62</v>
      </c>
      <c r="J18" s="3" t="s">
        <v>63</v>
      </c>
      <c r="K18" s="3" t="s">
        <v>55</v>
      </c>
      <c r="L18" s="3" t="s">
        <v>66</v>
      </c>
      <c r="M18" s="3"/>
      <c r="N18" s="20"/>
      <c r="O18" s="22"/>
      <c r="P18" s="21">
        <v>10</v>
      </c>
      <c r="Q18" s="2">
        <f>'1394FY'!T18</f>
        <v>3379082</v>
      </c>
      <c r="R18" s="20"/>
      <c r="S18" s="18"/>
      <c r="T18" s="18">
        <f t="shared" si="0"/>
        <v>3379082</v>
      </c>
      <c r="U18" s="18">
        <f>'1394FY'!Y18</f>
        <v>267723</v>
      </c>
      <c r="V18" s="27">
        <f t="shared" si="3"/>
        <v>337908.2</v>
      </c>
      <c r="W18" s="18">
        <v>0</v>
      </c>
      <c r="X18" s="18">
        <v>0</v>
      </c>
      <c r="Y18" s="18">
        <f t="shared" si="2"/>
        <v>605631.19999999995</v>
      </c>
      <c r="Z18" s="18">
        <f t="shared" si="1"/>
        <v>2773450.8</v>
      </c>
      <c r="AA18" s="19"/>
    </row>
    <row r="19" spans="1:27" ht="13.15" x14ac:dyDescent="0.25">
      <c r="A19" s="39" t="s">
        <v>86</v>
      </c>
      <c r="B19" s="3">
        <v>2016</v>
      </c>
      <c r="C19" s="3" t="s">
        <v>59</v>
      </c>
      <c r="D19" s="3" t="s">
        <v>59</v>
      </c>
      <c r="E19" s="3" t="s">
        <v>59</v>
      </c>
      <c r="F19" s="3" t="s">
        <v>59</v>
      </c>
      <c r="G19" s="3" t="s">
        <v>87</v>
      </c>
      <c r="H19" s="3" t="s">
        <v>59</v>
      </c>
      <c r="I19" s="34" t="s">
        <v>62</v>
      </c>
      <c r="J19" s="3" t="s">
        <v>63</v>
      </c>
      <c r="K19" s="3" t="s">
        <v>55</v>
      </c>
      <c r="L19" s="3" t="s">
        <v>66</v>
      </c>
      <c r="M19" s="3"/>
      <c r="N19" s="20"/>
      <c r="O19" s="22"/>
      <c r="P19" s="21">
        <v>10</v>
      </c>
      <c r="Q19" s="2">
        <v>0</v>
      </c>
      <c r="R19" s="20">
        <v>3638716</v>
      </c>
      <c r="S19" s="18"/>
      <c r="T19" s="18">
        <f t="shared" si="0"/>
        <v>3638716</v>
      </c>
      <c r="U19" s="18">
        <v>0</v>
      </c>
      <c r="V19" s="27">
        <v>226884</v>
      </c>
      <c r="W19" s="18"/>
      <c r="X19" s="18"/>
      <c r="Y19" s="18">
        <f t="shared" si="2"/>
        <v>226884</v>
      </c>
      <c r="Z19" s="18">
        <f t="shared" si="1"/>
        <v>3411832</v>
      </c>
      <c r="AA19" s="19"/>
    </row>
    <row r="20" spans="1:27" ht="13.9" thickBot="1" x14ac:dyDescent="0.3">
      <c r="A20" s="22"/>
      <c r="B20" s="23"/>
      <c r="C20" s="22"/>
      <c r="D20" s="23"/>
      <c r="E20" s="23"/>
      <c r="F20" s="23"/>
      <c r="G20" s="23"/>
      <c r="H20" s="23"/>
      <c r="I20" s="35"/>
      <c r="J20" s="24"/>
      <c r="K20" s="22"/>
      <c r="L20" s="22"/>
      <c r="M20" s="22"/>
      <c r="N20" s="22"/>
      <c r="O20" s="22"/>
      <c r="P20" s="20"/>
      <c r="Q20" s="25">
        <f>SUM(Q4:Q19)</f>
        <v>16848544</v>
      </c>
      <c r="R20" s="25">
        <f t="shared" ref="R20:Y20" si="4">SUM(R4:R19)</f>
        <v>3638716</v>
      </c>
      <c r="S20" s="25">
        <f t="shared" si="4"/>
        <v>0</v>
      </c>
      <c r="T20" s="25">
        <f t="shared" si="4"/>
        <v>20487260</v>
      </c>
      <c r="U20" s="25">
        <f t="shared" si="4"/>
        <v>5941364.1999999993</v>
      </c>
      <c r="V20" s="25">
        <f>SUM(V4:V19)</f>
        <v>1746366.8</v>
      </c>
      <c r="W20" s="25">
        <f t="shared" si="4"/>
        <v>0</v>
      </c>
      <c r="X20" s="25">
        <f t="shared" si="4"/>
        <v>0</v>
      </c>
      <c r="Y20" s="25">
        <f t="shared" si="4"/>
        <v>7687731</v>
      </c>
      <c r="Z20" s="25">
        <f t="shared" ref="Z20" si="5">SUM(Z4:Z19)</f>
        <v>12799529</v>
      </c>
      <c r="AA20" s="19"/>
    </row>
    <row r="21" spans="1:27" ht="13.9" thickTop="1" x14ac:dyDescent="0.25"/>
  </sheetData>
  <mergeCells count="20">
    <mergeCell ref="L2:L3"/>
    <mergeCell ref="M2:M3"/>
    <mergeCell ref="N2:N3"/>
    <mergeCell ref="O2:O3"/>
    <mergeCell ref="Q1:Z1"/>
    <mergeCell ref="Q2:T2"/>
    <mergeCell ref="U2:Y2"/>
    <mergeCell ref="Z2:Z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J2:J3"/>
    <mergeCell ref="K2:K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2"/>
  <sheetViews>
    <sheetView topLeftCell="O1" workbookViewId="0">
      <selection activeCell="T26" sqref="T26"/>
    </sheetView>
  </sheetViews>
  <sheetFormatPr defaultColWidth="9.140625" defaultRowHeight="12.75" x14ac:dyDescent="0.2"/>
  <cols>
    <col min="1" max="1" width="6.7109375" style="9" bestFit="1" customWidth="1"/>
    <col min="2" max="2" width="4.7109375" style="12" bestFit="1" customWidth="1"/>
    <col min="3" max="3" width="15.42578125" style="9" bestFit="1" customWidth="1"/>
    <col min="4" max="4" width="11" style="13" bestFit="1" customWidth="1"/>
    <col min="5" max="5" width="13.5703125" style="13" bestFit="1" customWidth="1"/>
    <col min="6" max="6" width="15.5703125" style="13" bestFit="1" customWidth="1"/>
    <col min="7" max="7" width="5" style="13" bestFit="1" customWidth="1"/>
    <col min="8" max="8" width="12" style="13" bestFit="1" customWidth="1"/>
    <col min="9" max="9" width="32.5703125" style="31" customWidth="1"/>
    <col min="10" max="10" width="22.7109375" style="14" bestFit="1" customWidth="1"/>
    <col min="11" max="11" width="16.28515625" style="37" bestFit="1" customWidth="1"/>
    <col min="12" max="12" width="20.28515625" style="9" bestFit="1" customWidth="1"/>
    <col min="13" max="13" width="19.140625" style="9" bestFit="1" customWidth="1"/>
    <col min="14" max="14" width="5.85546875" style="9" bestFit="1" customWidth="1"/>
    <col min="15" max="15" width="19.140625" style="15" bestFit="1" customWidth="1"/>
    <col min="16" max="16" width="5.85546875" style="9" customWidth="1"/>
    <col min="17" max="17" width="20" style="9" bestFit="1" customWidth="1"/>
    <col min="18" max="18" width="14.7109375" style="9" bestFit="1" customWidth="1"/>
    <col min="19" max="19" width="10.42578125" style="9" bestFit="1" customWidth="1"/>
    <col min="20" max="20" width="14" style="9" bestFit="1" customWidth="1"/>
    <col min="21" max="21" width="13.140625" style="9" bestFit="1" customWidth="1"/>
    <col min="22" max="22" width="12.7109375" style="9" bestFit="1" customWidth="1"/>
    <col min="23" max="24" width="12.7109375" style="9" customWidth="1"/>
    <col min="25" max="26" width="12.7109375" style="9" bestFit="1" customWidth="1"/>
    <col min="27" max="16384" width="9.140625" style="9"/>
  </cols>
  <sheetData>
    <row r="1" spans="1:36" ht="13.15" x14ac:dyDescent="0.25">
      <c r="A1" s="4"/>
      <c r="B1" s="5"/>
      <c r="C1" s="4"/>
      <c r="D1" s="6"/>
      <c r="E1" s="6"/>
      <c r="F1" s="6"/>
      <c r="G1" s="6"/>
      <c r="H1" s="6"/>
      <c r="I1" s="30"/>
      <c r="J1" s="7"/>
      <c r="K1" s="36"/>
      <c r="L1" s="4"/>
      <c r="M1" s="4"/>
      <c r="N1" s="4"/>
      <c r="O1" s="8"/>
      <c r="P1" s="4"/>
      <c r="Q1" s="80" t="s">
        <v>92</v>
      </c>
      <c r="R1" s="80"/>
      <c r="S1" s="80"/>
      <c r="T1" s="80"/>
      <c r="U1" s="80"/>
      <c r="V1" s="80"/>
      <c r="W1" s="80"/>
      <c r="X1" s="80"/>
      <c r="Y1" s="80"/>
      <c r="Z1" s="80"/>
      <c r="AA1" s="4"/>
      <c r="AJ1" s="4"/>
    </row>
    <row r="2" spans="1:36" ht="15" customHeight="1" x14ac:dyDescent="0.2">
      <c r="A2" s="87" t="s">
        <v>12</v>
      </c>
      <c r="B2" s="86" t="s">
        <v>13</v>
      </c>
      <c r="C2" s="87" t="s">
        <v>14</v>
      </c>
      <c r="D2" s="86" t="s">
        <v>15</v>
      </c>
      <c r="E2" s="86" t="s">
        <v>16</v>
      </c>
      <c r="F2" s="86" t="s">
        <v>17</v>
      </c>
      <c r="G2" s="86" t="s">
        <v>18</v>
      </c>
      <c r="H2" s="86" t="s">
        <v>56</v>
      </c>
      <c r="I2" s="86" t="s">
        <v>19</v>
      </c>
      <c r="J2" s="86" t="s">
        <v>20</v>
      </c>
      <c r="K2" s="87" t="s">
        <v>21</v>
      </c>
      <c r="L2" s="87" t="s">
        <v>22</v>
      </c>
      <c r="M2" s="87" t="s">
        <v>23</v>
      </c>
      <c r="N2" s="87" t="s">
        <v>24</v>
      </c>
      <c r="O2" s="88" t="s">
        <v>25</v>
      </c>
      <c r="P2" s="87" t="s">
        <v>38</v>
      </c>
      <c r="Q2" s="81" t="s">
        <v>1</v>
      </c>
      <c r="R2" s="81"/>
      <c r="S2" s="81"/>
      <c r="T2" s="82"/>
      <c r="U2" s="83" t="s">
        <v>2</v>
      </c>
      <c r="V2" s="81"/>
      <c r="W2" s="81"/>
      <c r="X2" s="81"/>
      <c r="Y2" s="82"/>
      <c r="Z2" s="84" t="s">
        <v>3</v>
      </c>
      <c r="AA2" s="11"/>
      <c r="AJ2" s="11"/>
    </row>
    <row r="3" spans="1:36" x14ac:dyDescent="0.2">
      <c r="A3" s="87"/>
      <c r="B3" s="86"/>
      <c r="C3" s="87"/>
      <c r="D3" s="86"/>
      <c r="E3" s="86"/>
      <c r="F3" s="86"/>
      <c r="G3" s="86"/>
      <c r="H3" s="86"/>
      <c r="I3" s="86"/>
      <c r="J3" s="86"/>
      <c r="K3" s="87"/>
      <c r="L3" s="87"/>
      <c r="M3" s="87"/>
      <c r="N3" s="87"/>
      <c r="O3" s="88"/>
      <c r="P3" s="87"/>
      <c r="Q3" s="40" t="s">
        <v>4</v>
      </c>
      <c r="R3" s="28" t="s">
        <v>5</v>
      </c>
      <c r="S3" s="28" t="s">
        <v>6</v>
      </c>
      <c r="T3" s="28" t="s">
        <v>7</v>
      </c>
      <c r="U3" s="28" t="s">
        <v>8</v>
      </c>
      <c r="V3" s="28" t="s">
        <v>9</v>
      </c>
      <c r="W3" s="28" t="s">
        <v>6</v>
      </c>
      <c r="X3" s="28" t="s">
        <v>10</v>
      </c>
      <c r="Y3" s="28" t="s">
        <v>11</v>
      </c>
      <c r="Z3" s="85"/>
      <c r="AA3" s="11"/>
      <c r="AJ3" s="11"/>
    </row>
    <row r="4" spans="1:36" ht="26.45" x14ac:dyDescent="0.25">
      <c r="A4" s="26">
        <v>12</v>
      </c>
      <c r="B4" s="17">
        <v>2011</v>
      </c>
      <c r="C4" s="16" t="s">
        <v>26</v>
      </c>
      <c r="D4" s="17">
        <v>1000787</v>
      </c>
      <c r="E4" s="17" t="s">
        <v>27</v>
      </c>
      <c r="F4" s="17" t="s">
        <v>30</v>
      </c>
      <c r="G4" s="17" t="s">
        <v>29</v>
      </c>
      <c r="H4" s="17" t="s">
        <v>28</v>
      </c>
      <c r="I4" s="32" t="s">
        <v>39</v>
      </c>
      <c r="J4" s="17" t="s">
        <v>40</v>
      </c>
      <c r="K4" s="16" t="s">
        <v>55</v>
      </c>
      <c r="L4" s="3" t="s">
        <v>44</v>
      </c>
      <c r="M4" s="16" t="s">
        <v>31</v>
      </c>
      <c r="N4" s="16"/>
      <c r="O4" s="16"/>
      <c r="P4" s="26">
        <v>10</v>
      </c>
      <c r="Q4" s="2">
        <f>'1395'!T4</f>
        <v>1608048</v>
      </c>
      <c r="R4" s="18">
        <v>0</v>
      </c>
      <c r="S4" s="18">
        <v>0</v>
      </c>
      <c r="T4" s="18">
        <f>SUM(Q4:S4)</f>
        <v>1608048</v>
      </c>
      <c r="U4" s="18">
        <f>'1395'!Y4</f>
        <v>849023.8</v>
      </c>
      <c r="V4" s="27">
        <f>T4/P4</f>
        <v>160804.79999999999</v>
      </c>
      <c r="W4" s="18">
        <v>0</v>
      </c>
      <c r="X4" s="18">
        <v>0</v>
      </c>
      <c r="Y4" s="18">
        <f>SUM(U4:X4)</f>
        <v>1009828.6000000001</v>
      </c>
      <c r="Z4" s="18">
        <f>T4-Y4</f>
        <v>598219.39999999991</v>
      </c>
      <c r="AA4" s="19"/>
    </row>
    <row r="5" spans="1:36" ht="13.15" x14ac:dyDescent="0.25">
      <c r="A5" s="3">
        <v>5</v>
      </c>
      <c r="B5" s="3">
        <v>2008</v>
      </c>
      <c r="C5" s="3" t="s">
        <v>32</v>
      </c>
      <c r="D5" s="3">
        <v>1000818</v>
      </c>
      <c r="E5" s="3" t="s">
        <v>27</v>
      </c>
      <c r="F5" s="3" t="s">
        <v>34</v>
      </c>
      <c r="G5" s="3" t="s">
        <v>29</v>
      </c>
      <c r="H5" s="3" t="s">
        <v>35</v>
      </c>
      <c r="I5" s="33" t="s">
        <v>36</v>
      </c>
      <c r="J5" s="3" t="s">
        <v>35</v>
      </c>
      <c r="K5" s="16" t="s">
        <v>55</v>
      </c>
      <c r="L5" s="3" t="s">
        <v>44</v>
      </c>
      <c r="M5" s="3"/>
      <c r="N5" s="20"/>
      <c r="O5" s="20"/>
      <c r="P5" s="21">
        <v>10</v>
      </c>
      <c r="Q5" s="2">
        <f>'1395'!T5</f>
        <v>144000</v>
      </c>
      <c r="R5" s="18">
        <v>0</v>
      </c>
      <c r="S5" s="18">
        <v>0</v>
      </c>
      <c r="T5" s="18">
        <f t="shared" ref="T5:T20" si="0">SUM(Q5:S5)</f>
        <v>144000</v>
      </c>
      <c r="U5" s="18">
        <f>'1395'!Y5</f>
        <v>144000</v>
      </c>
      <c r="V5" s="27">
        <v>0</v>
      </c>
      <c r="W5" s="18">
        <v>0</v>
      </c>
      <c r="X5" s="18">
        <v>0</v>
      </c>
      <c r="Y5" s="18">
        <f>SUM(U5:X5)</f>
        <v>144000</v>
      </c>
      <c r="Z5" s="18">
        <f t="shared" ref="Z5:Z20" si="1">T5-Y5</f>
        <v>0</v>
      </c>
      <c r="AA5" s="19"/>
    </row>
    <row r="6" spans="1:36" ht="26.45" x14ac:dyDescent="0.25">
      <c r="A6" s="3">
        <v>1</v>
      </c>
      <c r="B6" s="3">
        <v>2004</v>
      </c>
      <c r="C6" s="3" t="s">
        <v>28</v>
      </c>
      <c r="D6" s="3" t="s">
        <v>28</v>
      </c>
      <c r="E6" s="3" t="s">
        <v>46</v>
      </c>
      <c r="F6" s="3" t="s">
        <v>41</v>
      </c>
      <c r="G6" s="3" t="s">
        <v>29</v>
      </c>
      <c r="H6" s="3" t="s">
        <v>42</v>
      </c>
      <c r="I6" s="33" t="s">
        <v>43</v>
      </c>
      <c r="J6" s="3">
        <v>550</v>
      </c>
      <c r="K6" s="16" t="s">
        <v>55</v>
      </c>
      <c r="L6" s="3" t="s">
        <v>45</v>
      </c>
      <c r="M6" s="3"/>
      <c r="N6" s="20"/>
      <c r="O6" s="20"/>
      <c r="P6" s="21">
        <v>10</v>
      </c>
      <c r="Q6" s="2">
        <f>'1395'!T6</f>
        <v>336000</v>
      </c>
      <c r="R6" s="18">
        <v>0</v>
      </c>
      <c r="S6" s="18">
        <v>0</v>
      </c>
      <c r="T6" s="18">
        <f t="shared" si="0"/>
        <v>336000</v>
      </c>
      <c r="U6" s="18">
        <f>'1395'!Y6</f>
        <v>336000</v>
      </c>
      <c r="V6" s="27">
        <v>0</v>
      </c>
      <c r="W6" s="18">
        <v>0</v>
      </c>
      <c r="X6" s="18">
        <v>0</v>
      </c>
      <c r="Y6" s="18">
        <f t="shared" ref="Y6:Y20" si="2">SUM(U6:X6)</f>
        <v>336000</v>
      </c>
      <c r="Z6" s="18">
        <f t="shared" si="1"/>
        <v>0</v>
      </c>
      <c r="AA6" s="19"/>
    </row>
    <row r="7" spans="1:36" ht="13.15" x14ac:dyDescent="0.25">
      <c r="A7" s="3">
        <v>10</v>
      </c>
      <c r="B7" s="3">
        <v>2004</v>
      </c>
      <c r="C7" s="3" t="s">
        <v>28</v>
      </c>
      <c r="D7" s="3" t="s">
        <v>28</v>
      </c>
      <c r="E7" s="3" t="s">
        <v>47</v>
      </c>
      <c r="F7" s="3" t="s">
        <v>48</v>
      </c>
      <c r="G7" s="3" t="s">
        <v>29</v>
      </c>
      <c r="H7" s="3">
        <v>81041001</v>
      </c>
      <c r="I7" s="33" t="s">
        <v>49</v>
      </c>
      <c r="J7" s="3" t="s">
        <v>28</v>
      </c>
      <c r="K7" s="16" t="s">
        <v>55</v>
      </c>
      <c r="L7" s="3" t="s">
        <v>44</v>
      </c>
      <c r="M7" s="3"/>
      <c r="N7" s="20"/>
      <c r="O7" s="20"/>
      <c r="P7" s="21">
        <v>10</v>
      </c>
      <c r="Q7" s="2">
        <f>'1395'!T7</f>
        <v>1281744</v>
      </c>
      <c r="R7" s="18">
        <v>0</v>
      </c>
      <c r="S7" s="18">
        <v>0</v>
      </c>
      <c r="T7" s="18">
        <f t="shared" si="0"/>
        <v>1281744</v>
      </c>
      <c r="U7" s="18">
        <f>'1395'!Y7</f>
        <v>1281743.9999999998</v>
      </c>
      <c r="V7" s="27">
        <v>0</v>
      </c>
      <c r="W7" s="18">
        <v>0</v>
      </c>
      <c r="X7" s="18">
        <v>0</v>
      </c>
      <c r="Y7" s="18">
        <f t="shared" si="2"/>
        <v>1281743.9999999998</v>
      </c>
      <c r="Z7" s="18">
        <f t="shared" si="1"/>
        <v>0</v>
      </c>
      <c r="AA7" s="19"/>
    </row>
    <row r="8" spans="1:36" ht="13.15" x14ac:dyDescent="0.25">
      <c r="A8" s="3">
        <v>12</v>
      </c>
      <c r="B8" s="3">
        <v>2007</v>
      </c>
      <c r="C8" s="3" t="s">
        <v>28</v>
      </c>
      <c r="D8" s="3" t="s">
        <v>28</v>
      </c>
      <c r="E8" s="3" t="s">
        <v>50</v>
      </c>
      <c r="F8" s="3" t="s">
        <v>51</v>
      </c>
      <c r="G8" s="3" t="s">
        <v>52</v>
      </c>
      <c r="H8" s="3" t="s">
        <v>53</v>
      </c>
      <c r="I8" s="33" t="s">
        <v>54</v>
      </c>
      <c r="J8" s="3" t="s">
        <v>28</v>
      </c>
      <c r="K8" s="16" t="s">
        <v>55</v>
      </c>
      <c r="L8" s="3" t="s">
        <v>45</v>
      </c>
      <c r="M8" s="3"/>
      <c r="N8" s="20"/>
      <c r="O8" s="20"/>
      <c r="P8" s="21">
        <v>10</v>
      </c>
      <c r="Q8" s="2">
        <f>'1395'!T8</f>
        <v>2400000</v>
      </c>
      <c r="R8" s="18">
        <v>0</v>
      </c>
      <c r="S8" s="18">
        <v>0</v>
      </c>
      <c r="T8" s="18">
        <f t="shared" si="0"/>
        <v>2400000</v>
      </c>
      <c r="U8" s="18">
        <f>'1395'!Y8</f>
        <v>2180000</v>
      </c>
      <c r="V8" s="27">
        <v>220000</v>
      </c>
      <c r="W8" s="18">
        <v>0</v>
      </c>
      <c r="X8" s="18">
        <v>0</v>
      </c>
      <c r="Y8" s="18">
        <f t="shared" si="2"/>
        <v>2400000</v>
      </c>
      <c r="Z8" s="18">
        <f t="shared" si="1"/>
        <v>0</v>
      </c>
      <c r="AA8" s="19"/>
    </row>
    <row r="9" spans="1:36" ht="13.15" x14ac:dyDescent="0.25">
      <c r="A9" s="3">
        <v>5</v>
      </c>
      <c r="B9" s="3">
        <v>2012</v>
      </c>
      <c r="C9" s="3" t="s">
        <v>28</v>
      </c>
      <c r="D9" s="3" t="s">
        <v>28</v>
      </c>
      <c r="E9" s="3" t="s">
        <v>68</v>
      </c>
      <c r="F9" s="3" t="s">
        <v>69</v>
      </c>
      <c r="G9" s="3" t="s">
        <v>29</v>
      </c>
      <c r="H9" s="3" t="s">
        <v>70</v>
      </c>
      <c r="I9" s="34" t="s">
        <v>77</v>
      </c>
      <c r="J9" s="3">
        <v>3853090301</v>
      </c>
      <c r="K9" s="3" t="s">
        <v>55</v>
      </c>
      <c r="L9" s="3" t="s">
        <v>81</v>
      </c>
      <c r="M9" s="3"/>
      <c r="N9" s="20"/>
      <c r="O9" s="20"/>
      <c r="P9" s="21">
        <v>10</v>
      </c>
      <c r="Q9" s="2">
        <f>'1395'!T9</f>
        <v>148500</v>
      </c>
      <c r="R9" s="20">
        <v>0</v>
      </c>
      <c r="S9" s="18">
        <v>0</v>
      </c>
      <c r="T9" s="18">
        <f t="shared" si="0"/>
        <v>148500</v>
      </c>
      <c r="U9" s="18">
        <f>'1395'!Y9</f>
        <v>69300</v>
      </c>
      <c r="V9" s="27">
        <f t="shared" ref="V9:V19" si="3">T9/P9</f>
        <v>14850</v>
      </c>
      <c r="W9" s="18">
        <v>0</v>
      </c>
      <c r="X9" s="18">
        <v>0</v>
      </c>
      <c r="Y9" s="18">
        <f t="shared" si="2"/>
        <v>84150</v>
      </c>
      <c r="Z9" s="18">
        <f t="shared" si="1"/>
        <v>64350</v>
      </c>
      <c r="AA9" s="19"/>
    </row>
    <row r="10" spans="1:36" ht="13.15" x14ac:dyDescent="0.25">
      <c r="A10" s="3">
        <v>5</v>
      </c>
      <c r="B10" s="3">
        <v>2012</v>
      </c>
      <c r="C10" s="3" t="s">
        <v>28</v>
      </c>
      <c r="D10" s="3" t="s">
        <v>28</v>
      </c>
      <c r="E10" s="3" t="s">
        <v>68</v>
      </c>
      <c r="F10" s="3" t="s">
        <v>69</v>
      </c>
      <c r="G10" s="3" t="s">
        <v>29</v>
      </c>
      <c r="H10" s="3" t="s">
        <v>71</v>
      </c>
      <c r="I10" s="34" t="s">
        <v>78</v>
      </c>
      <c r="J10" s="3">
        <v>9032090901</v>
      </c>
      <c r="K10" s="3" t="s">
        <v>55</v>
      </c>
      <c r="L10" s="3" t="s">
        <v>81</v>
      </c>
      <c r="M10" s="3"/>
      <c r="N10" s="20"/>
      <c r="O10" s="20"/>
      <c r="P10" s="21">
        <v>10</v>
      </c>
      <c r="Q10" s="2">
        <f>'1395'!T10</f>
        <v>247500</v>
      </c>
      <c r="R10" s="20">
        <v>0</v>
      </c>
      <c r="S10" s="18">
        <v>0</v>
      </c>
      <c r="T10" s="18">
        <f t="shared" si="0"/>
        <v>247500</v>
      </c>
      <c r="U10" s="18">
        <f>'1395'!Y10</f>
        <v>115500</v>
      </c>
      <c r="V10" s="27">
        <f t="shared" si="3"/>
        <v>24750</v>
      </c>
      <c r="W10" s="18">
        <v>0</v>
      </c>
      <c r="X10" s="18">
        <v>0</v>
      </c>
      <c r="Y10" s="18">
        <f t="shared" si="2"/>
        <v>140250</v>
      </c>
      <c r="Z10" s="18">
        <f t="shared" si="1"/>
        <v>107250</v>
      </c>
      <c r="AA10" s="19"/>
    </row>
    <row r="11" spans="1:36" ht="13.15" x14ac:dyDescent="0.25">
      <c r="A11" s="3">
        <v>5</v>
      </c>
      <c r="B11" s="3">
        <v>2012</v>
      </c>
      <c r="C11" s="3" t="s">
        <v>28</v>
      </c>
      <c r="D11" s="3" t="s">
        <v>28</v>
      </c>
      <c r="E11" s="3" t="s">
        <v>68</v>
      </c>
      <c r="F11" s="3" t="s">
        <v>69</v>
      </c>
      <c r="G11" s="3" t="s">
        <v>29</v>
      </c>
      <c r="H11" s="3" t="s">
        <v>71</v>
      </c>
      <c r="I11" s="34" t="s">
        <v>78</v>
      </c>
      <c r="J11" s="3">
        <v>9032090902</v>
      </c>
      <c r="K11" s="3" t="s">
        <v>55</v>
      </c>
      <c r="L11" s="3" t="s">
        <v>81</v>
      </c>
      <c r="M11" s="3"/>
      <c r="N11" s="20"/>
      <c r="O11" s="20"/>
      <c r="P11" s="21">
        <v>10</v>
      </c>
      <c r="Q11" s="2">
        <f>'1395'!T11</f>
        <v>247500</v>
      </c>
      <c r="R11" s="20">
        <v>0</v>
      </c>
      <c r="S11" s="18">
        <v>0</v>
      </c>
      <c r="T11" s="18">
        <f t="shared" si="0"/>
        <v>247500</v>
      </c>
      <c r="U11" s="18">
        <f>'1395'!Y11</f>
        <v>115500</v>
      </c>
      <c r="V11" s="27">
        <f t="shared" si="3"/>
        <v>24750</v>
      </c>
      <c r="W11" s="18">
        <v>0</v>
      </c>
      <c r="X11" s="18">
        <v>0</v>
      </c>
      <c r="Y11" s="18">
        <f t="shared" si="2"/>
        <v>140250</v>
      </c>
      <c r="Z11" s="18">
        <f t="shared" si="1"/>
        <v>107250</v>
      </c>
      <c r="AA11" s="19"/>
    </row>
    <row r="12" spans="1:36" ht="13.15" x14ac:dyDescent="0.25">
      <c r="A12" s="3">
        <v>5</v>
      </c>
      <c r="B12" s="3">
        <v>2012</v>
      </c>
      <c r="C12" s="3" t="s">
        <v>28</v>
      </c>
      <c r="D12" s="3" t="s">
        <v>28</v>
      </c>
      <c r="E12" s="3" t="s">
        <v>68</v>
      </c>
      <c r="F12" s="3" t="s">
        <v>69</v>
      </c>
      <c r="G12" s="3" t="s">
        <v>29</v>
      </c>
      <c r="H12" s="3" t="s">
        <v>72</v>
      </c>
      <c r="I12" s="34" t="s">
        <v>79</v>
      </c>
      <c r="J12" s="3">
        <v>9033090901</v>
      </c>
      <c r="K12" s="3" t="s">
        <v>55</v>
      </c>
      <c r="L12" s="3" t="s">
        <v>81</v>
      </c>
      <c r="M12" s="3"/>
      <c r="N12" s="20"/>
      <c r="O12" s="20"/>
      <c r="P12" s="21">
        <v>10</v>
      </c>
      <c r="Q12" s="2">
        <f>'1395'!T12</f>
        <v>247500</v>
      </c>
      <c r="R12" s="20">
        <v>0</v>
      </c>
      <c r="S12" s="18">
        <v>0</v>
      </c>
      <c r="T12" s="18">
        <f t="shared" si="0"/>
        <v>247500</v>
      </c>
      <c r="U12" s="18">
        <f>'1395'!Y12</f>
        <v>115500</v>
      </c>
      <c r="V12" s="27">
        <f t="shared" si="3"/>
        <v>24750</v>
      </c>
      <c r="W12" s="18">
        <v>0</v>
      </c>
      <c r="X12" s="18">
        <v>0</v>
      </c>
      <c r="Y12" s="18">
        <f t="shared" si="2"/>
        <v>140250</v>
      </c>
      <c r="Z12" s="18">
        <f t="shared" si="1"/>
        <v>107250</v>
      </c>
      <c r="AA12" s="19"/>
    </row>
    <row r="13" spans="1:36" ht="13.15" x14ac:dyDescent="0.25">
      <c r="A13" s="3">
        <v>5</v>
      </c>
      <c r="B13" s="3">
        <v>2012</v>
      </c>
      <c r="C13" s="3" t="s">
        <v>28</v>
      </c>
      <c r="D13" s="3" t="s">
        <v>28</v>
      </c>
      <c r="E13" s="3" t="s">
        <v>68</v>
      </c>
      <c r="F13" s="3" t="s">
        <v>69</v>
      </c>
      <c r="G13" s="3" t="s">
        <v>29</v>
      </c>
      <c r="H13" s="3" t="s">
        <v>73</v>
      </c>
      <c r="I13" s="34" t="s">
        <v>77</v>
      </c>
      <c r="J13" s="3" t="s">
        <v>80</v>
      </c>
      <c r="K13" s="3" t="s">
        <v>55</v>
      </c>
      <c r="L13" s="3" t="s">
        <v>81</v>
      </c>
      <c r="M13" s="3"/>
      <c r="N13" s="20"/>
      <c r="O13" s="20"/>
      <c r="P13" s="21">
        <v>10</v>
      </c>
      <c r="Q13" s="2">
        <f>'1395'!T13</f>
        <v>148500</v>
      </c>
      <c r="R13" s="20">
        <v>0</v>
      </c>
      <c r="S13" s="18">
        <v>0</v>
      </c>
      <c r="T13" s="18">
        <f t="shared" si="0"/>
        <v>148500</v>
      </c>
      <c r="U13" s="18">
        <f>'1395'!Y13</f>
        <v>69300</v>
      </c>
      <c r="V13" s="27">
        <f t="shared" si="3"/>
        <v>14850</v>
      </c>
      <c r="W13" s="18">
        <v>0</v>
      </c>
      <c r="X13" s="18">
        <v>0</v>
      </c>
      <c r="Y13" s="18">
        <f t="shared" si="2"/>
        <v>84150</v>
      </c>
      <c r="Z13" s="18">
        <f t="shared" si="1"/>
        <v>64350</v>
      </c>
      <c r="AA13" s="19"/>
    </row>
    <row r="14" spans="1:36" ht="13.15" x14ac:dyDescent="0.25">
      <c r="A14" s="3">
        <v>5</v>
      </c>
      <c r="B14" s="3">
        <v>2012</v>
      </c>
      <c r="C14" s="3" t="s">
        <v>28</v>
      </c>
      <c r="D14" s="3" t="s">
        <v>28</v>
      </c>
      <c r="E14" s="3" t="s">
        <v>68</v>
      </c>
      <c r="F14" s="3" t="s">
        <v>69</v>
      </c>
      <c r="G14" s="3" t="s">
        <v>29</v>
      </c>
      <c r="H14" s="3" t="s">
        <v>74</v>
      </c>
      <c r="I14" s="34" t="s">
        <v>78</v>
      </c>
      <c r="J14" s="3" t="s">
        <v>80</v>
      </c>
      <c r="K14" s="3" t="s">
        <v>55</v>
      </c>
      <c r="L14" s="3" t="s">
        <v>81</v>
      </c>
      <c r="M14" s="3"/>
      <c r="N14" s="20"/>
      <c r="O14" s="20"/>
      <c r="P14" s="21">
        <v>10</v>
      </c>
      <c r="Q14" s="2">
        <f>'1395'!T14</f>
        <v>247500</v>
      </c>
      <c r="R14" s="20">
        <v>0</v>
      </c>
      <c r="S14" s="18">
        <v>0</v>
      </c>
      <c r="T14" s="18">
        <f t="shared" si="0"/>
        <v>247500</v>
      </c>
      <c r="U14" s="18">
        <f>'1395'!Y14</f>
        <v>115500</v>
      </c>
      <c r="V14" s="27">
        <f t="shared" si="3"/>
        <v>24750</v>
      </c>
      <c r="W14" s="18">
        <v>0</v>
      </c>
      <c r="X14" s="18">
        <v>0</v>
      </c>
      <c r="Y14" s="18">
        <f t="shared" si="2"/>
        <v>140250</v>
      </c>
      <c r="Z14" s="18">
        <f t="shared" si="1"/>
        <v>107250</v>
      </c>
      <c r="AA14" s="19"/>
    </row>
    <row r="15" spans="1:36" ht="13.15" x14ac:dyDescent="0.25">
      <c r="A15" s="3">
        <v>5</v>
      </c>
      <c r="B15" s="3">
        <v>2012</v>
      </c>
      <c r="C15" s="3" t="s">
        <v>28</v>
      </c>
      <c r="D15" s="3" t="s">
        <v>28</v>
      </c>
      <c r="E15" s="3" t="s">
        <v>68</v>
      </c>
      <c r="F15" s="3" t="s">
        <v>69</v>
      </c>
      <c r="G15" s="3" t="s">
        <v>29</v>
      </c>
      <c r="H15" s="3" t="s">
        <v>75</v>
      </c>
      <c r="I15" s="34" t="s">
        <v>79</v>
      </c>
      <c r="J15" s="3" t="s">
        <v>80</v>
      </c>
      <c r="K15" s="3" t="s">
        <v>55</v>
      </c>
      <c r="L15" s="3" t="s">
        <v>81</v>
      </c>
      <c r="M15" s="3"/>
      <c r="N15" s="20"/>
      <c r="O15" s="20"/>
      <c r="P15" s="21">
        <v>10</v>
      </c>
      <c r="Q15" s="2">
        <f>'1395'!T15</f>
        <v>247500</v>
      </c>
      <c r="R15" s="20">
        <v>0</v>
      </c>
      <c r="S15" s="18">
        <v>0</v>
      </c>
      <c r="T15" s="18">
        <f t="shared" si="0"/>
        <v>247500</v>
      </c>
      <c r="U15" s="18">
        <f>'1395'!Y15</f>
        <v>115500</v>
      </c>
      <c r="V15" s="27">
        <f t="shared" si="3"/>
        <v>24750</v>
      </c>
      <c r="W15" s="18">
        <v>0</v>
      </c>
      <c r="X15" s="18">
        <v>0</v>
      </c>
      <c r="Y15" s="18">
        <f t="shared" si="2"/>
        <v>140250</v>
      </c>
      <c r="Z15" s="18">
        <f t="shared" si="1"/>
        <v>107250</v>
      </c>
      <c r="AA15" s="19"/>
    </row>
    <row r="16" spans="1:36" ht="13.15" x14ac:dyDescent="0.25">
      <c r="A16" s="3">
        <v>5</v>
      </c>
      <c r="B16" s="3">
        <v>2012</v>
      </c>
      <c r="C16" s="3" t="s">
        <v>28</v>
      </c>
      <c r="D16" s="3" t="s">
        <v>28</v>
      </c>
      <c r="E16" s="3" t="s">
        <v>68</v>
      </c>
      <c r="F16" s="3" t="s">
        <v>69</v>
      </c>
      <c r="G16" s="3" t="s">
        <v>29</v>
      </c>
      <c r="H16" s="3" t="s">
        <v>76</v>
      </c>
      <c r="I16" s="34" t="s">
        <v>78</v>
      </c>
      <c r="J16" s="3" t="s">
        <v>80</v>
      </c>
      <c r="K16" s="3" t="s">
        <v>55</v>
      </c>
      <c r="L16" s="3" t="s">
        <v>81</v>
      </c>
      <c r="M16" s="3"/>
      <c r="N16" s="20"/>
      <c r="O16" s="20"/>
      <c r="P16" s="21">
        <v>10</v>
      </c>
      <c r="Q16" s="2">
        <f>'1395'!T16</f>
        <v>247500</v>
      </c>
      <c r="R16" s="20">
        <v>0</v>
      </c>
      <c r="S16" s="18">
        <v>0</v>
      </c>
      <c r="T16" s="18">
        <f t="shared" si="0"/>
        <v>247500</v>
      </c>
      <c r="U16" s="18">
        <f>'1395'!Y16</f>
        <v>115500</v>
      </c>
      <c r="V16" s="27">
        <f t="shared" si="3"/>
        <v>24750</v>
      </c>
      <c r="W16" s="18">
        <v>0</v>
      </c>
      <c r="X16" s="18">
        <v>0</v>
      </c>
      <c r="Y16" s="18">
        <f t="shared" si="2"/>
        <v>140250</v>
      </c>
      <c r="Z16" s="18">
        <f t="shared" si="1"/>
        <v>107250</v>
      </c>
      <c r="AA16" s="19"/>
    </row>
    <row r="17" spans="1:27" ht="13.15" x14ac:dyDescent="0.25">
      <c r="A17" s="3">
        <v>12</v>
      </c>
      <c r="B17" s="3">
        <v>2014</v>
      </c>
      <c r="C17" s="3" t="s">
        <v>59</v>
      </c>
      <c r="D17" s="3" t="s">
        <v>59</v>
      </c>
      <c r="E17" s="3" t="s">
        <v>60</v>
      </c>
      <c r="F17" s="3" t="s">
        <v>59</v>
      </c>
      <c r="G17" s="3" t="s">
        <v>61</v>
      </c>
      <c r="H17" s="3" t="s">
        <v>59</v>
      </c>
      <c r="I17" s="34" t="s">
        <v>62</v>
      </c>
      <c r="J17" s="3" t="s">
        <v>63</v>
      </c>
      <c r="K17" s="3" t="s">
        <v>55</v>
      </c>
      <c r="L17" s="3" t="s">
        <v>64</v>
      </c>
      <c r="M17" s="3"/>
      <c r="N17" s="20"/>
      <c r="O17" s="20"/>
      <c r="P17" s="21">
        <v>10</v>
      </c>
      <c r="Q17" s="2">
        <f>'1395'!T17</f>
        <v>5917670</v>
      </c>
      <c r="R17" s="20">
        <v>0</v>
      </c>
      <c r="S17" s="18">
        <v>0</v>
      </c>
      <c r="T17" s="18">
        <f t="shared" si="0"/>
        <v>5917670</v>
      </c>
      <c r="U17" s="18">
        <f>'1395'!Y17</f>
        <v>1232848</v>
      </c>
      <c r="V17" s="27">
        <f t="shared" si="3"/>
        <v>591767</v>
      </c>
      <c r="W17" s="18">
        <v>0</v>
      </c>
      <c r="X17" s="18">
        <v>0</v>
      </c>
      <c r="Y17" s="18">
        <f t="shared" si="2"/>
        <v>1824615</v>
      </c>
      <c r="Z17" s="18">
        <f t="shared" si="1"/>
        <v>4093055</v>
      </c>
      <c r="AA17" s="19"/>
    </row>
    <row r="18" spans="1:27" ht="13.15" x14ac:dyDescent="0.25">
      <c r="A18" s="39" t="s">
        <v>65</v>
      </c>
      <c r="B18" s="3">
        <v>2015</v>
      </c>
      <c r="C18" s="3" t="s">
        <v>59</v>
      </c>
      <c r="D18" s="3" t="s">
        <v>59</v>
      </c>
      <c r="E18" s="3" t="s">
        <v>59</v>
      </c>
      <c r="F18" s="3" t="s">
        <v>59</v>
      </c>
      <c r="G18" s="3" t="s">
        <v>61</v>
      </c>
      <c r="H18" s="3" t="s">
        <v>59</v>
      </c>
      <c r="I18" s="34" t="s">
        <v>62</v>
      </c>
      <c r="J18" s="3" t="s">
        <v>63</v>
      </c>
      <c r="K18" s="3" t="s">
        <v>55</v>
      </c>
      <c r="L18" s="3" t="s">
        <v>66</v>
      </c>
      <c r="M18" s="3"/>
      <c r="N18" s="20"/>
      <c r="O18" s="22"/>
      <c r="P18" s="21">
        <v>10</v>
      </c>
      <c r="Q18" s="2">
        <f>'1395'!T18</f>
        <v>3379082</v>
      </c>
      <c r="R18" s="20"/>
      <c r="S18" s="18"/>
      <c r="T18" s="18">
        <f t="shared" si="0"/>
        <v>3379082</v>
      </c>
      <c r="U18" s="18">
        <f>'1395'!Y18</f>
        <v>605631.19999999995</v>
      </c>
      <c r="V18" s="27">
        <f t="shared" si="3"/>
        <v>337908.2</v>
      </c>
      <c r="W18" s="18">
        <v>0</v>
      </c>
      <c r="X18" s="18">
        <v>0</v>
      </c>
      <c r="Y18" s="18">
        <f t="shared" si="2"/>
        <v>943539.39999999991</v>
      </c>
      <c r="Z18" s="18">
        <f t="shared" si="1"/>
        <v>2435542.6</v>
      </c>
      <c r="AA18" s="19"/>
    </row>
    <row r="19" spans="1:27" ht="13.15" x14ac:dyDescent="0.25">
      <c r="A19" s="39" t="s">
        <v>86</v>
      </c>
      <c r="B19" s="3">
        <v>2016</v>
      </c>
      <c r="C19" s="3" t="s">
        <v>59</v>
      </c>
      <c r="D19" s="3" t="s">
        <v>59</v>
      </c>
      <c r="E19" s="3" t="s">
        <v>59</v>
      </c>
      <c r="F19" s="3" t="s">
        <v>59</v>
      </c>
      <c r="G19" s="3" t="s">
        <v>87</v>
      </c>
      <c r="H19" s="3" t="s">
        <v>59</v>
      </c>
      <c r="I19" s="34" t="s">
        <v>62</v>
      </c>
      <c r="J19" s="3" t="s">
        <v>63</v>
      </c>
      <c r="K19" s="3" t="s">
        <v>55</v>
      </c>
      <c r="L19" s="3" t="s">
        <v>66</v>
      </c>
      <c r="M19" s="3"/>
      <c r="N19" s="20"/>
      <c r="O19" s="22"/>
      <c r="P19" s="21">
        <v>10</v>
      </c>
      <c r="Q19" s="2">
        <f>'1395'!T19</f>
        <v>3638716</v>
      </c>
      <c r="R19" s="20"/>
      <c r="S19" s="18"/>
      <c r="T19" s="18">
        <f t="shared" si="0"/>
        <v>3638716</v>
      </c>
      <c r="U19" s="18">
        <f>'1395'!Y19</f>
        <v>226884</v>
      </c>
      <c r="V19" s="27">
        <f t="shared" si="3"/>
        <v>363871.6</v>
      </c>
      <c r="W19" s="18"/>
      <c r="X19" s="18"/>
      <c r="Y19" s="18">
        <f t="shared" si="2"/>
        <v>590755.6</v>
      </c>
      <c r="Z19" s="18">
        <f t="shared" si="1"/>
        <v>3047960.4</v>
      </c>
      <c r="AA19" s="19"/>
    </row>
    <row r="20" spans="1:27" ht="13.15" x14ac:dyDescent="0.25">
      <c r="A20" s="39" t="s">
        <v>86</v>
      </c>
      <c r="B20" s="3">
        <v>2017</v>
      </c>
      <c r="C20" s="3" t="s">
        <v>59</v>
      </c>
      <c r="D20" s="3" t="s">
        <v>59</v>
      </c>
      <c r="E20" s="3" t="s">
        <v>59</v>
      </c>
      <c r="F20" s="3" t="s">
        <v>59</v>
      </c>
      <c r="G20" s="3" t="s">
        <v>88</v>
      </c>
      <c r="H20" s="3" t="s">
        <v>59</v>
      </c>
      <c r="I20" s="34" t="s">
        <v>62</v>
      </c>
      <c r="J20" s="3" t="s">
        <v>63</v>
      </c>
      <c r="K20" s="3" t="s">
        <v>55</v>
      </c>
      <c r="L20" s="3" t="s">
        <v>66</v>
      </c>
      <c r="M20" s="3"/>
      <c r="N20" s="20"/>
      <c r="O20" s="22"/>
      <c r="P20" s="21">
        <v>10</v>
      </c>
      <c r="Q20" s="2"/>
      <c r="R20" s="20">
        <v>8860841</v>
      </c>
      <c r="S20" s="18"/>
      <c r="T20" s="18">
        <f t="shared" si="0"/>
        <v>8860841</v>
      </c>
      <c r="U20" s="18">
        <v>0</v>
      </c>
      <c r="V20" s="27">
        <v>607145</v>
      </c>
      <c r="W20" s="18"/>
      <c r="X20" s="18"/>
      <c r="Y20" s="18">
        <f t="shared" si="2"/>
        <v>607145</v>
      </c>
      <c r="Z20" s="18">
        <f t="shared" si="1"/>
        <v>8253696</v>
      </c>
      <c r="AA20" s="19"/>
    </row>
    <row r="21" spans="1:27" ht="13.9" thickBot="1" x14ac:dyDescent="0.3">
      <c r="A21" s="22"/>
      <c r="B21" s="23"/>
      <c r="C21" s="22"/>
      <c r="D21" s="23"/>
      <c r="E21" s="23"/>
      <c r="F21" s="23"/>
      <c r="G21" s="23"/>
      <c r="H21" s="23"/>
      <c r="I21" s="35"/>
      <c r="J21" s="24"/>
      <c r="K21" s="22"/>
      <c r="L21" s="22"/>
      <c r="M21" s="22"/>
      <c r="N21" s="22"/>
      <c r="O21" s="22"/>
      <c r="P21" s="20"/>
      <c r="Q21" s="25">
        <f>SUM(Q4:Q20)</f>
        <v>20487260</v>
      </c>
      <c r="R21" s="25">
        <f t="shared" ref="R21:Z21" si="4">SUM(R4:R20)</f>
        <v>8860841</v>
      </c>
      <c r="S21" s="25">
        <f t="shared" si="4"/>
        <v>0</v>
      </c>
      <c r="T21" s="25">
        <f t="shared" si="4"/>
        <v>29348101</v>
      </c>
      <c r="U21" s="25">
        <f t="shared" si="4"/>
        <v>7687731</v>
      </c>
      <c r="V21" s="25">
        <f>SUM(V4:V20)</f>
        <v>2459696.6</v>
      </c>
      <c r="W21" s="25">
        <f t="shared" si="4"/>
        <v>0</v>
      </c>
      <c r="X21" s="25">
        <f t="shared" si="4"/>
        <v>0</v>
      </c>
      <c r="Y21" s="25">
        <f t="shared" si="4"/>
        <v>10147427.6</v>
      </c>
      <c r="Z21" s="25">
        <f t="shared" si="4"/>
        <v>19200673.399999999</v>
      </c>
      <c r="AA21" s="19"/>
    </row>
    <row r="22" spans="1:27" ht="13.9" thickTop="1" x14ac:dyDescent="0.25"/>
  </sheetData>
  <mergeCells count="20">
    <mergeCell ref="L2:L3"/>
    <mergeCell ref="M2:M3"/>
    <mergeCell ref="N2:N3"/>
    <mergeCell ref="O2:O3"/>
    <mergeCell ref="Q1:Z1"/>
    <mergeCell ref="Q2:T2"/>
    <mergeCell ref="U2:Y2"/>
    <mergeCell ref="Z2:Z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J2:J3"/>
    <mergeCell ref="K2:K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5"/>
  <sheetViews>
    <sheetView workbookViewId="0">
      <selection activeCell="AE8" sqref="AE8"/>
    </sheetView>
  </sheetViews>
  <sheetFormatPr defaultColWidth="9.140625" defaultRowHeight="12.75" x14ac:dyDescent="0.2"/>
  <cols>
    <col min="1" max="1" width="6.7109375" style="9" customWidth="1"/>
    <col min="2" max="2" width="6.28515625" style="12" customWidth="1"/>
    <col min="3" max="3" width="15.42578125" style="9" hidden="1" customWidth="1"/>
    <col min="4" max="4" width="11" style="13" hidden="1" customWidth="1"/>
    <col min="5" max="5" width="13.5703125" style="13" hidden="1" customWidth="1"/>
    <col min="6" max="6" width="15.5703125" style="13" hidden="1" customWidth="1"/>
    <col min="7" max="7" width="6.7109375" style="13" customWidth="1"/>
    <col min="8" max="8" width="11.42578125" style="13" hidden="1" customWidth="1"/>
    <col min="9" max="9" width="29.7109375" style="31" hidden="1" customWidth="1"/>
    <col min="10" max="10" width="14.28515625" style="14" hidden="1" customWidth="1"/>
    <col min="11" max="11" width="14.85546875" style="37" customWidth="1"/>
    <col min="12" max="12" width="20.28515625" style="9" hidden="1" customWidth="1"/>
    <col min="13" max="13" width="19.140625" style="9" hidden="1" customWidth="1"/>
    <col min="14" max="14" width="5.85546875" style="9" hidden="1" customWidth="1"/>
    <col min="15" max="15" width="9.42578125" style="15" hidden="1" customWidth="1"/>
    <col min="16" max="16" width="4.140625" style="9" bestFit="1" customWidth="1"/>
    <col min="17" max="17" width="13.42578125" style="9" bestFit="1" customWidth="1"/>
    <col min="18" max="18" width="9.28515625" style="9" customWidth="1"/>
    <col min="19" max="19" width="9.28515625" style="9" hidden="1" customWidth="1"/>
    <col min="20" max="20" width="12.5703125" style="9" bestFit="1" customWidth="1"/>
    <col min="21" max="21" width="9.85546875" style="9" bestFit="1" customWidth="1"/>
    <col min="22" max="22" width="9.5703125" style="9" customWidth="1"/>
    <col min="23" max="23" width="9.28515625" style="9" hidden="1" customWidth="1"/>
    <col min="24" max="24" width="11.85546875" style="9" hidden="1" customWidth="1"/>
    <col min="25" max="25" width="10" style="9" bestFit="1" customWidth="1"/>
    <col min="26" max="26" width="9.85546875" style="9" bestFit="1" customWidth="1"/>
    <col min="27" max="16384" width="9.140625" style="9"/>
  </cols>
  <sheetData>
    <row r="1" spans="1:36" ht="13.15" x14ac:dyDescent="0.25">
      <c r="A1" s="4"/>
      <c r="B1" s="5"/>
      <c r="C1" s="4"/>
      <c r="D1" s="6"/>
      <c r="E1" s="6"/>
      <c r="F1" s="6"/>
      <c r="G1" s="6"/>
      <c r="H1" s="6"/>
      <c r="I1" s="30"/>
      <c r="J1" s="7"/>
      <c r="K1" s="36"/>
      <c r="L1" s="4"/>
      <c r="M1" s="4"/>
      <c r="N1" s="4"/>
      <c r="O1" s="8"/>
      <c r="P1" s="4"/>
      <c r="Q1" s="80" t="s">
        <v>90</v>
      </c>
      <c r="R1" s="80"/>
      <c r="S1" s="80"/>
      <c r="T1" s="80"/>
      <c r="U1" s="80"/>
      <c r="V1" s="80"/>
      <c r="W1" s="80"/>
      <c r="X1" s="80"/>
      <c r="Y1" s="80"/>
      <c r="Z1" s="80"/>
      <c r="AA1" s="4"/>
      <c r="AJ1" s="4"/>
    </row>
    <row r="2" spans="1:36" ht="20.100000000000001" customHeight="1" x14ac:dyDescent="0.2">
      <c r="A2" s="87" t="s">
        <v>12</v>
      </c>
      <c r="B2" s="86" t="s">
        <v>13</v>
      </c>
      <c r="C2" s="87" t="s">
        <v>14</v>
      </c>
      <c r="D2" s="86" t="s">
        <v>15</v>
      </c>
      <c r="E2" s="86" t="s">
        <v>16</v>
      </c>
      <c r="F2" s="86" t="s">
        <v>17</v>
      </c>
      <c r="G2" s="86" t="s">
        <v>18</v>
      </c>
      <c r="H2" s="86" t="s">
        <v>56</v>
      </c>
      <c r="I2" s="86" t="s">
        <v>19</v>
      </c>
      <c r="J2" s="86" t="s">
        <v>20</v>
      </c>
      <c r="K2" s="87" t="s">
        <v>21</v>
      </c>
      <c r="L2" s="87" t="s">
        <v>22</v>
      </c>
      <c r="M2" s="87" t="s">
        <v>23</v>
      </c>
      <c r="N2" s="87" t="s">
        <v>24</v>
      </c>
      <c r="O2" s="88" t="s">
        <v>25</v>
      </c>
      <c r="P2" s="87" t="s">
        <v>38</v>
      </c>
      <c r="Q2" s="81" t="s">
        <v>1</v>
      </c>
      <c r="R2" s="81"/>
      <c r="S2" s="81"/>
      <c r="T2" s="82"/>
      <c r="U2" s="83" t="s">
        <v>2</v>
      </c>
      <c r="V2" s="81"/>
      <c r="W2" s="81"/>
      <c r="X2" s="81"/>
      <c r="Y2" s="82"/>
      <c r="Z2" s="84" t="s">
        <v>3</v>
      </c>
      <c r="AA2" s="11"/>
      <c r="AJ2" s="11"/>
    </row>
    <row r="3" spans="1:36" ht="20.100000000000001" customHeight="1" x14ac:dyDescent="0.2">
      <c r="A3" s="87"/>
      <c r="B3" s="86"/>
      <c r="C3" s="87"/>
      <c r="D3" s="86"/>
      <c r="E3" s="86"/>
      <c r="F3" s="86"/>
      <c r="G3" s="86"/>
      <c r="H3" s="86"/>
      <c r="I3" s="86"/>
      <c r="J3" s="86"/>
      <c r="K3" s="87"/>
      <c r="L3" s="87"/>
      <c r="M3" s="87"/>
      <c r="N3" s="87"/>
      <c r="O3" s="88"/>
      <c r="P3" s="87"/>
      <c r="Q3" s="41" t="s">
        <v>4</v>
      </c>
      <c r="R3" s="28" t="s">
        <v>5</v>
      </c>
      <c r="S3" s="28" t="s">
        <v>6</v>
      </c>
      <c r="T3" s="28" t="s">
        <v>7</v>
      </c>
      <c r="U3" s="28" t="s">
        <v>8</v>
      </c>
      <c r="V3" s="28" t="s">
        <v>9</v>
      </c>
      <c r="W3" s="28" t="s">
        <v>6</v>
      </c>
      <c r="X3" s="28" t="s">
        <v>10</v>
      </c>
      <c r="Y3" s="28" t="s">
        <v>11</v>
      </c>
      <c r="Z3" s="85"/>
      <c r="AA3" s="11"/>
      <c r="AJ3" s="11"/>
    </row>
    <row r="4" spans="1:36" ht="26.45" x14ac:dyDescent="0.25">
      <c r="A4" s="26">
        <v>12</v>
      </c>
      <c r="B4" s="17">
        <v>2011</v>
      </c>
      <c r="C4" s="16" t="s">
        <v>26</v>
      </c>
      <c r="D4" s="17">
        <v>1000787</v>
      </c>
      <c r="E4" s="17" t="s">
        <v>27</v>
      </c>
      <c r="F4" s="17" t="s">
        <v>30</v>
      </c>
      <c r="G4" s="17" t="s">
        <v>29</v>
      </c>
      <c r="H4" s="17" t="s">
        <v>28</v>
      </c>
      <c r="I4" s="32" t="s">
        <v>39</v>
      </c>
      <c r="J4" s="17" t="s">
        <v>40</v>
      </c>
      <c r="K4" s="16" t="s">
        <v>55</v>
      </c>
      <c r="L4" s="3" t="s">
        <v>44</v>
      </c>
      <c r="M4" s="16" t="s">
        <v>31</v>
      </c>
      <c r="N4" s="16"/>
      <c r="O4" s="16"/>
      <c r="P4" s="26">
        <v>10</v>
      </c>
      <c r="Q4" s="2">
        <f>'1396'!T4</f>
        <v>1608048</v>
      </c>
      <c r="R4" s="18">
        <v>0</v>
      </c>
      <c r="S4" s="18">
        <v>0</v>
      </c>
      <c r="T4" s="18">
        <f>SUM(Q4:S4)</f>
        <v>1608048</v>
      </c>
      <c r="U4" s="18">
        <f>'1396'!Y4</f>
        <v>1009828.6000000001</v>
      </c>
      <c r="V4" s="27">
        <f>T4/P4</f>
        <v>160804.79999999999</v>
      </c>
      <c r="W4" s="18">
        <v>0</v>
      </c>
      <c r="X4" s="18">
        <v>0</v>
      </c>
      <c r="Y4" s="18">
        <f>SUM(U4:X4)</f>
        <v>1170633.4000000001</v>
      </c>
      <c r="Z4" s="18">
        <f>T4-Y4</f>
        <v>437414.59999999986</v>
      </c>
      <c r="AA4" s="19"/>
    </row>
    <row r="5" spans="1:36" ht="13.15" x14ac:dyDescent="0.25">
      <c r="A5" s="3">
        <v>5</v>
      </c>
      <c r="B5" s="3">
        <v>2008</v>
      </c>
      <c r="C5" s="3" t="s">
        <v>32</v>
      </c>
      <c r="D5" s="3">
        <v>1000818</v>
      </c>
      <c r="E5" s="3" t="s">
        <v>27</v>
      </c>
      <c r="F5" s="3" t="s">
        <v>34</v>
      </c>
      <c r="G5" s="3" t="s">
        <v>29</v>
      </c>
      <c r="H5" s="3" t="s">
        <v>35</v>
      </c>
      <c r="I5" s="33" t="s">
        <v>36</v>
      </c>
      <c r="J5" s="3" t="s">
        <v>35</v>
      </c>
      <c r="K5" s="16" t="s">
        <v>55</v>
      </c>
      <c r="L5" s="3" t="s">
        <v>44</v>
      </c>
      <c r="M5" s="3"/>
      <c r="N5" s="20"/>
      <c r="O5" s="20"/>
      <c r="P5" s="21">
        <v>10</v>
      </c>
      <c r="Q5" s="2">
        <f>'1396'!T5</f>
        <v>144000</v>
      </c>
      <c r="R5" s="18">
        <v>0</v>
      </c>
      <c r="S5" s="18">
        <v>0</v>
      </c>
      <c r="T5" s="18">
        <f t="shared" ref="T5:T20" si="0">SUM(Q5:S5)</f>
        <v>144000</v>
      </c>
      <c r="U5" s="18">
        <f>'1396'!Y5</f>
        <v>144000</v>
      </c>
      <c r="V5" s="27">
        <v>0</v>
      </c>
      <c r="W5" s="18">
        <v>0</v>
      </c>
      <c r="X5" s="18">
        <v>0</v>
      </c>
      <c r="Y5" s="18">
        <f>SUM(U5:X5)</f>
        <v>144000</v>
      </c>
      <c r="Z5" s="18">
        <f t="shared" ref="Z5:Z21" si="1">T5-Y5</f>
        <v>0</v>
      </c>
      <c r="AA5" s="19"/>
    </row>
    <row r="6" spans="1:36" ht="26.45" x14ac:dyDescent="0.25">
      <c r="A6" s="3">
        <v>1</v>
      </c>
      <c r="B6" s="3">
        <v>2004</v>
      </c>
      <c r="C6" s="3" t="s">
        <v>28</v>
      </c>
      <c r="D6" s="3" t="s">
        <v>28</v>
      </c>
      <c r="E6" s="3" t="s">
        <v>46</v>
      </c>
      <c r="F6" s="3" t="s">
        <v>41</v>
      </c>
      <c r="G6" s="3" t="s">
        <v>29</v>
      </c>
      <c r="H6" s="3" t="s">
        <v>42</v>
      </c>
      <c r="I6" s="33" t="s">
        <v>43</v>
      </c>
      <c r="J6" s="3">
        <v>550</v>
      </c>
      <c r="K6" s="16" t="s">
        <v>55</v>
      </c>
      <c r="L6" s="3" t="s">
        <v>45</v>
      </c>
      <c r="M6" s="3"/>
      <c r="N6" s="20"/>
      <c r="O6" s="20"/>
      <c r="P6" s="21">
        <v>10</v>
      </c>
      <c r="Q6" s="2">
        <f>'1396'!T6</f>
        <v>336000</v>
      </c>
      <c r="R6" s="18">
        <v>0</v>
      </c>
      <c r="S6" s="18">
        <v>0</v>
      </c>
      <c r="T6" s="18">
        <f t="shared" si="0"/>
        <v>336000</v>
      </c>
      <c r="U6" s="18">
        <f>'1396'!Y6</f>
        <v>336000</v>
      </c>
      <c r="V6" s="27">
        <v>0</v>
      </c>
      <c r="W6" s="18">
        <v>0</v>
      </c>
      <c r="X6" s="18">
        <v>0</v>
      </c>
      <c r="Y6" s="18">
        <f t="shared" ref="Y6:Y21" si="2">SUM(U6:X6)</f>
        <v>336000</v>
      </c>
      <c r="Z6" s="18">
        <f t="shared" si="1"/>
        <v>0</v>
      </c>
      <c r="AA6" s="19"/>
    </row>
    <row r="7" spans="1:36" ht="13.15" x14ac:dyDescent="0.25">
      <c r="A7" s="3">
        <v>10</v>
      </c>
      <c r="B7" s="3">
        <v>2004</v>
      </c>
      <c r="C7" s="3" t="s">
        <v>28</v>
      </c>
      <c r="D7" s="3" t="s">
        <v>28</v>
      </c>
      <c r="E7" s="3" t="s">
        <v>47</v>
      </c>
      <c r="F7" s="3" t="s">
        <v>48</v>
      </c>
      <c r="G7" s="3" t="s">
        <v>29</v>
      </c>
      <c r="H7" s="3">
        <v>81041001</v>
      </c>
      <c r="I7" s="33" t="s">
        <v>49</v>
      </c>
      <c r="J7" s="3" t="s">
        <v>28</v>
      </c>
      <c r="K7" s="16" t="s">
        <v>55</v>
      </c>
      <c r="L7" s="3" t="s">
        <v>44</v>
      </c>
      <c r="M7" s="3"/>
      <c r="N7" s="20"/>
      <c r="O7" s="20"/>
      <c r="P7" s="21">
        <v>10</v>
      </c>
      <c r="Q7" s="2">
        <f>'1396'!T7</f>
        <v>1281744</v>
      </c>
      <c r="R7" s="18">
        <v>0</v>
      </c>
      <c r="S7" s="18">
        <v>0</v>
      </c>
      <c r="T7" s="18">
        <f t="shared" si="0"/>
        <v>1281744</v>
      </c>
      <c r="U7" s="18">
        <f>'1396'!Y7</f>
        <v>1281743.9999999998</v>
      </c>
      <c r="V7" s="27">
        <v>0</v>
      </c>
      <c r="W7" s="18">
        <v>0</v>
      </c>
      <c r="X7" s="18">
        <v>0</v>
      </c>
      <c r="Y7" s="18">
        <f t="shared" si="2"/>
        <v>1281743.9999999998</v>
      </c>
      <c r="Z7" s="18">
        <f t="shared" si="1"/>
        <v>0</v>
      </c>
      <c r="AA7" s="19"/>
    </row>
    <row r="8" spans="1:36" ht="13.15" x14ac:dyDescent="0.25">
      <c r="A8" s="3">
        <v>12</v>
      </c>
      <c r="B8" s="3">
        <v>2007</v>
      </c>
      <c r="C8" s="3" t="s">
        <v>28</v>
      </c>
      <c r="D8" s="3" t="s">
        <v>28</v>
      </c>
      <c r="E8" s="3" t="s">
        <v>50</v>
      </c>
      <c r="F8" s="3" t="s">
        <v>51</v>
      </c>
      <c r="G8" s="3" t="s">
        <v>52</v>
      </c>
      <c r="H8" s="3" t="s">
        <v>53</v>
      </c>
      <c r="I8" s="33" t="s">
        <v>54</v>
      </c>
      <c r="J8" s="3" t="s">
        <v>28</v>
      </c>
      <c r="K8" s="16" t="s">
        <v>55</v>
      </c>
      <c r="L8" s="3" t="s">
        <v>45</v>
      </c>
      <c r="M8" s="3"/>
      <c r="N8" s="20"/>
      <c r="O8" s="20"/>
      <c r="P8" s="21">
        <v>10</v>
      </c>
      <c r="Q8" s="2">
        <f>'1396'!T8</f>
        <v>2400000</v>
      </c>
      <c r="R8" s="18">
        <v>0</v>
      </c>
      <c r="S8" s="18">
        <v>0</v>
      </c>
      <c r="T8" s="18">
        <f t="shared" si="0"/>
        <v>2400000</v>
      </c>
      <c r="U8" s="18">
        <f>'1396'!Y8</f>
        <v>2400000</v>
      </c>
      <c r="V8" s="27">
        <v>0</v>
      </c>
      <c r="W8" s="18">
        <v>0</v>
      </c>
      <c r="X8" s="18">
        <v>0</v>
      </c>
      <c r="Y8" s="18">
        <f t="shared" si="2"/>
        <v>2400000</v>
      </c>
      <c r="Z8" s="18">
        <f t="shared" si="1"/>
        <v>0</v>
      </c>
      <c r="AA8" s="19"/>
    </row>
    <row r="9" spans="1:36" ht="13.15" x14ac:dyDescent="0.25">
      <c r="A9" s="3">
        <v>5</v>
      </c>
      <c r="B9" s="3">
        <v>2012</v>
      </c>
      <c r="C9" s="3" t="s">
        <v>28</v>
      </c>
      <c r="D9" s="3" t="s">
        <v>28</v>
      </c>
      <c r="E9" s="3" t="s">
        <v>68</v>
      </c>
      <c r="F9" s="3" t="s">
        <v>69</v>
      </c>
      <c r="G9" s="3" t="s">
        <v>29</v>
      </c>
      <c r="H9" s="3" t="s">
        <v>70</v>
      </c>
      <c r="I9" s="34" t="s">
        <v>77</v>
      </c>
      <c r="J9" s="3">
        <v>3853090301</v>
      </c>
      <c r="K9" s="3" t="s">
        <v>55</v>
      </c>
      <c r="L9" s="3" t="s">
        <v>81</v>
      </c>
      <c r="M9" s="3"/>
      <c r="N9" s="20"/>
      <c r="O9" s="20"/>
      <c r="P9" s="21">
        <v>10</v>
      </c>
      <c r="Q9" s="2">
        <f>'1396'!T9</f>
        <v>148500</v>
      </c>
      <c r="R9" s="20">
        <v>0</v>
      </c>
      <c r="S9" s="18">
        <v>0</v>
      </c>
      <c r="T9" s="18">
        <f t="shared" si="0"/>
        <v>148500</v>
      </c>
      <c r="U9" s="18">
        <f>'1396'!Y9</f>
        <v>84150</v>
      </c>
      <c r="V9" s="27">
        <f t="shared" ref="V9:V20" si="3">T9/P9</f>
        <v>14850</v>
      </c>
      <c r="W9" s="18">
        <v>0</v>
      </c>
      <c r="X9" s="18">
        <v>0</v>
      </c>
      <c r="Y9" s="18">
        <f t="shared" si="2"/>
        <v>99000</v>
      </c>
      <c r="Z9" s="18">
        <f t="shared" si="1"/>
        <v>49500</v>
      </c>
      <c r="AA9" s="19"/>
    </row>
    <row r="10" spans="1:36" ht="13.15" x14ac:dyDescent="0.25">
      <c r="A10" s="3">
        <v>5</v>
      </c>
      <c r="B10" s="3">
        <v>2012</v>
      </c>
      <c r="C10" s="3" t="s">
        <v>28</v>
      </c>
      <c r="D10" s="3" t="s">
        <v>28</v>
      </c>
      <c r="E10" s="3" t="s">
        <v>68</v>
      </c>
      <c r="F10" s="3" t="s">
        <v>69</v>
      </c>
      <c r="G10" s="3" t="s">
        <v>29</v>
      </c>
      <c r="H10" s="3" t="s">
        <v>71</v>
      </c>
      <c r="I10" s="34" t="s">
        <v>78</v>
      </c>
      <c r="J10" s="3">
        <v>9032090901</v>
      </c>
      <c r="K10" s="3" t="s">
        <v>55</v>
      </c>
      <c r="L10" s="3" t="s">
        <v>81</v>
      </c>
      <c r="M10" s="3"/>
      <c r="N10" s="20"/>
      <c r="O10" s="20"/>
      <c r="P10" s="21">
        <v>10</v>
      </c>
      <c r="Q10" s="2">
        <f>'1396'!T10</f>
        <v>247500</v>
      </c>
      <c r="R10" s="20">
        <v>0</v>
      </c>
      <c r="S10" s="18">
        <v>0</v>
      </c>
      <c r="T10" s="18">
        <f t="shared" si="0"/>
        <v>247500</v>
      </c>
      <c r="U10" s="18">
        <f>'1396'!Y10</f>
        <v>140250</v>
      </c>
      <c r="V10" s="27">
        <f t="shared" si="3"/>
        <v>24750</v>
      </c>
      <c r="W10" s="18">
        <v>0</v>
      </c>
      <c r="X10" s="18">
        <v>0</v>
      </c>
      <c r="Y10" s="18">
        <f t="shared" si="2"/>
        <v>165000</v>
      </c>
      <c r="Z10" s="18">
        <f t="shared" si="1"/>
        <v>82500</v>
      </c>
      <c r="AA10" s="19"/>
    </row>
    <row r="11" spans="1:36" ht="13.15" x14ac:dyDescent="0.25">
      <c r="A11" s="3">
        <v>5</v>
      </c>
      <c r="B11" s="3">
        <v>2012</v>
      </c>
      <c r="C11" s="3" t="s">
        <v>28</v>
      </c>
      <c r="D11" s="3" t="s">
        <v>28</v>
      </c>
      <c r="E11" s="3" t="s">
        <v>68</v>
      </c>
      <c r="F11" s="3" t="s">
        <v>69</v>
      </c>
      <c r="G11" s="3" t="s">
        <v>29</v>
      </c>
      <c r="H11" s="3" t="s">
        <v>71</v>
      </c>
      <c r="I11" s="34" t="s">
        <v>78</v>
      </c>
      <c r="J11" s="3">
        <v>9032090902</v>
      </c>
      <c r="K11" s="3" t="s">
        <v>55</v>
      </c>
      <c r="L11" s="3" t="s">
        <v>81</v>
      </c>
      <c r="M11" s="3"/>
      <c r="N11" s="20"/>
      <c r="O11" s="20"/>
      <c r="P11" s="21">
        <v>10</v>
      </c>
      <c r="Q11" s="2">
        <f>'1396'!T11</f>
        <v>247500</v>
      </c>
      <c r="R11" s="20">
        <v>0</v>
      </c>
      <c r="S11" s="18">
        <v>0</v>
      </c>
      <c r="T11" s="18">
        <f t="shared" si="0"/>
        <v>247500</v>
      </c>
      <c r="U11" s="18">
        <f>'1396'!Y11</f>
        <v>140250</v>
      </c>
      <c r="V11" s="27">
        <f t="shared" si="3"/>
        <v>24750</v>
      </c>
      <c r="W11" s="18">
        <v>0</v>
      </c>
      <c r="X11" s="18">
        <v>0</v>
      </c>
      <c r="Y11" s="18">
        <f t="shared" si="2"/>
        <v>165000</v>
      </c>
      <c r="Z11" s="18">
        <f t="shared" si="1"/>
        <v>82500</v>
      </c>
      <c r="AA11" s="19"/>
    </row>
    <row r="12" spans="1:36" ht="13.15" x14ac:dyDescent="0.25">
      <c r="A12" s="3">
        <v>5</v>
      </c>
      <c r="B12" s="3">
        <v>2012</v>
      </c>
      <c r="C12" s="3" t="s">
        <v>28</v>
      </c>
      <c r="D12" s="3" t="s">
        <v>28</v>
      </c>
      <c r="E12" s="3" t="s">
        <v>68</v>
      </c>
      <c r="F12" s="3" t="s">
        <v>69</v>
      </c>
      <c r="G12" s="3" t="s">
        <v>29</v>
      </c>
      <c r="H12" s="3" t="s">
        <v>72</v>
      </c>
      <c r="I12" s="34" t="s">
        <v>79</v>
      </c>
      <c r="J12" s="3">
        <v>9033090901</v>
      </c>
      <c r="K12" s="3" t="s">
        <v>55</v>
      </c>
      <c r="L12" s="3" t="s">
        <v>81</v>
      </c>
      <c r="M12" s="3"/>
      <c r="N12" s="20"/>
      <c r="O12" s="20"/>
      <c r="P12" s="21">
        <v>10</v>
      </c>
      <c r="Q12" s="2">
        <f>'1396'!T12</f>
        <v>247500</v>
      </c>
      <c r="R12" s="20">
        <v>0</v>
      </c>
      <c r="S12" s="18">
        <v>0</v>
      </c>
      <c r="T12" s="18">
        <f t="shared" si="0"/>
        <v>247500</v>
      </c>
      <c r="U12" s="18">
        <f>'1396'!Y12</f>
        <v>140250</v>
      </c>
      <c r="V12" s="27">
        <f t="shared" si="3"/>
        <v>24750</v>
      </c>
      <c r="W12" s="18">
        <v>0</v>
      </c>
      <c r="X12" s="18">
        <v>0</v>
      </c>
      <c r="Y12" s="18">
        <f t="shared" si="2"/>
        <v>165000</v>
      </c>
      <c r="Z12" s="18">
        <f t="shared" si="1"/>
        <v>82500</v>
      </c>
      <c r="AA12" s="19"/>
    </row>
    <row r="13" spans="1:36" ht="13.15" x14ac:dyDescent="0.25">
      <c r="A13" s="3">
        <v>5</v>
      </c>
      <c r="B13" s="3">
        <v>2012</v>
      </c>
      <c r="C13" s="3" t="s">
        <v>28</v>
      </c>
      <c r="D13" s="3" t="s">
        <v>28</v>
      </c>
      <c r="E13" s="3" t="s">
        <v>68</v>
      </c>
      <c r="F13" s="3" t="s">
        <v>69</v>
      </c>
      <c r="G13" s="3" t="s">
        <v>29</v>
      </c>
      <c r="H13" s="3" t="s">
        <v>73</v>
      </c>
      <c r="I13" s="34" t="s">
        <v>77</v>
      </c>
      <c r="J13" s="3" t="s">
        <v>80</v>
      </c>
      <c r="K13" s="3" t="s">
        <v>55</v>
      </c>
      <c r="L13" s="3" t="s">
        <v>81</v>
      </c>
      <c r="M13" s="3"/>
      <c r="N13" s="20"/>
      <c r="O13" s="20"/>
      <c r="P13" s="21">
        <v>10</v>
      </c>
      <c r="Q13" s="2">
        <f>'1396'!T13</f>
        <v>148500</v>
      </c>
      <c r="R13" s="20">
        <v>0</v>
      </c>
      <c r="S13" s="18">
        <v>0</v>
      </c>
      <c r="T13" s="18">
        <f t="shared" si="0"/>
        <v>148500</v>
      </c>
      <c r="U13" s="18">
        <f>'1396'!Y13</f>
        <v>84150</v>
      </c>
      <c r="V13" s="27">
        <f t="shared" si="3"/>
        <v>14850</v>
      </c>
      <c r="W13" s="18">
        <v>0</v>
      </c>
      <c r="X13" s="18">
        <v>0</v>
      </c>
      <c r="Y13" s="18">
        <f t="shared" si="2"/>
        <v>99000</v>
      </c>
      <c r="Z13" s="18">
        <f t="shared" si="1"/>
        <v>49500</v>
      </c>
      <c r="AA13" s="19"/>
    </row>
    <row r="14" spans="1:36" ht="13.15" x14ac:dyDescent="0.25">
      <c r="A14" s="3">
        <v>5</v>
      </c>
      <c r="B14" s="3">
        <v>2012</v>
      </c>
      <c r="C14" s="3" t="s">
        <v>28</v>
      </c>
      <c r="D14" s="3" t="s">
        <v>28</v>
      </c>
      <c r="E14" s="3" t="s">
        <v>68</v>
      </c>
      <c r="F14" s="3" t="s">
        <v>69</v>
      </c>
      <c r="G14" s="3" t="s">
        <v>29</v>
      </c>
      <c r="H14" s="3" t="s">
        <v>74</v>
      </c>
      <c r="I14" s="34" t="s">
        <v>78</v>
      </c>
      <c r="J14" s="3" t="s">
        <v>80</v>
      </c>
      <c r="K14" s="3" t="s">
        <v>55</v>
      </c>
      <c r="L14" s="3" t="s">
        <v>81</v>
      </c>
      <c r="M14" s="3"/>
      <c r="N14" s="20"/>
      <c r="O14" s="20"/>
      <c r="P14" s="21">
        <v>10</v>
      </c>
      <c r="Q14" s="2">
        <f>'1396'!T14</f>
        <v>247500</v>
      </c>
      <c r="R14" s="20">
        <v>0</v>
      </c>
      <c r="S14" s="18">
        <v>0</v>
      </c>
      <c r="T14" s="18">
        <f t="shared" si="0"/>
        <v>247500</v>
      </c>
      <c r="U14" s="18">
        <f>'1396'!Y14</f>
        <v>140250</v>
      </c>
      <c r="V14" s="27">
        <f t="shared" si="3"/>
        <v>24750</v>
      </c>
      <c r="W14" s="18">
        <v>0</v>
      </c>
      <c r="X14" s="18">
        <v>0</v>
      </c>
      <c r="Y14" s="18">
        <f t="shared" si="2"/>
        <v>165000</v>
      </c>
      <c r="Z14" s="18">
        <f t="shared" si="1"/>
        <v>82500</v>
      </c>
      <c r="AA14" s="19"/>
    </row>
    <row r="15" spans="1:36" ht="13.15" x14ac:dyDescent="0.25">
      <c r="A15" s="3">
        <v>5</v>
      </c>
      <c r="B15" s="3">
        <v>2012</v>
      </c>
      <c r="C15" s="3" t="s">
        <v>28</v>
      </c>
      <c r="D15" s="3" t="s">
        <v>28</v>
      </c>
      <c r="E15" s="3" t="s">
        <v>68</v>
      </c>
      <c r="F15" s="3" t="s">
        <v>69</v>
      </c>
      <c r="G15" s="3" t="s">
        <v>29</v>
      </c>
      <c r="H15" s="3" t="s">
        <v>75</v>
      </c>
      <c r="I15" s="34" t="s">
        <v>79</v>
      </c>
      <c r="J15" s="3" t="s">
        <v>80</v>
      </c>
      <c r="K15" s="3" t="s">
        <v>55</v>
      </c>
      <c r="L15" s="3" t="s">
        <v>81</v>
      </c>
      <c r="M15" s="3"/>
      <c r="N15" s="20"/>
      <c r="O15" s="20"/>
      <c r="P15" s="21">
        <v>10</v>
      </c>
      <c r="Q15" s="2">
        <f>'1396'!T15</f>
        <v>247500</v>
      </c>
      <c r="R15" s="20">
        <v>0</v>
      </c>
      <c r="S15" s="18">
        <v>0</v>
      </c>
      <c r="T15" s="18">
        <f t="shared" si="0"/>
        <v>247500</v>
      </c>
      <c r="U15" s="18">
        <f>'1396'!Y15</f>
        <v>140250</v>
      </c>
      <c r="V15" s="27">
        <f t="shared" si="3"/>
        <v>24750</v>
      </c>
      <c r="W15" s="18">
        <v>0</v>
      </c>
      <c r="X15" s="18">
        <v>0</v>
      </c>
      <c r="Y15" s="18">
        <f t="shared" si="2"/>
        <v>165000</v>
      </c>
      <c r="Z15" s="18">
        <f t="shared" si="1"/>
        <v>82500</v>
      </c>
      <c r="AA15" s="19"/>
    </row>
    <row r="16" spans="1:36" ht="13.15" x14ac:dyDescent="0.25">
      <c r="A16" s="3">
        <v>5</v>
      </c>
      <c r="B16" s="3">
        <v>2012</v>
      </c>
      <c r="C16" s="3" t="s">
        <v>28</v>
      </c>
      <c r="D16" s="3" t="s">
        <v>28</v>
      </c>
      <c r="E16" s="3" t="s">
        <v>68</v>
      </c>
      <c r="F16" s="3" t="s">
        <v>69</v>
      </c>
      <c r="G16" s="3" t="s">
        <v>29</v>
      </c>
      <c r="H16" s="3" t="s">
        <v>76</v>
      </c>
      <c r="I16" s="34" t="s">
        <v>78</v>
      </c>
      <c r="J16" s="3" t="s">
        <v>80</v>
      </c>
      <c r="K16" s="3" t="s">
        <v>55</v>
      </c>
      <c r="L16" s="3" t="s">
        <v>81</v>
      </c>
      <c r="M16" s="3"/>
      <c r="N16" s="20"/>
      <c r="O16" s="20"/>
      <c r="P16" s="21">
        <v>10</v>
      </c>
      <c r="Q16" s="2">
        <f>'1396'!T16</f>
        <v>247500</v>
      </c>
      <c r="R16" s="20">
        <v>0</v>
      </c>
      <c r="S16" s="18">
        <v>0</v>
      </c>
      <c r="T16" s="18">
        <f t="shared" si="0"/>
        <v>247500</v>
      </c>
      <c r="U16" s="18">
        <f>'1396'!Y16</f>
        <v>140250</v>
      </c>
      <c r="V16" s="27">
        <f t="shared" si="3"/>
        <v>24750</v>
      </c>
      <c r="W16" s="18">
        <v>0</v>
      </c>
      <c r="X16" s="18">
        <v>0</v>
      </c>
      <c r="Y16" s="18">
        <f t="shared" si="2"/>
        <v>165000</v>
      </c>
      <c r="Z16" s="18">
        <f t="shared" si="1"/>
        <v>82500</v>
      </c>
      <c r="AA16" s="19"/>
    </row>
    <row r="17" spans="1:27" ht="13.15" x14ac:dyDescent="0.25">
      <c r="A17" s="3">
        <v>12</v>
      </c>
      <c r="B17" s="3">
        <v>2014</v>
      </c>
      <c r="C17" s="3" t="s">
        <v>59</v>
      </c>
      <c r="D17" s="3" t="s">
        <v>59</v>
      </c>
      <c r="E17" s="3" t="s">
        <v>60</v>
      </c>
      <c r="F17" s="3" t="s">
        <v>59</v>
      </c>
      <c r="G17" s="3" t="s">
        <v>61</v>
      </c>
      <c r="H17" s="3" t="s">
        <v>59</v>
      </c>
      <c r="I17" s="34" t="s">
        <v>62</v>
      </c>
      <c r="J17" s="3" t="s">
        <v>63</v>
      </c>
      <c r="K17" s="3" t="s">
        <v>55</v>
      </c>
      <c r="L17" s="3" t="s">
        <v>64</v>
      </c>
      <c r="M17" s="3"/>
      <c r="N17" s="20"/>
      <c r="O17" s="20"/>
      <c r="P17" s="21">
        <v>10</v>
      </c>
      <c r="Q17" s="2">
        <f>'1396'!T17</f>
        <v>5917670</v>
      </c>
      <c r="R17" s="20">
        <v>0</v>
      </c>
      <c r="S17" s="18">
        <v>0</v>
      </c>
      <c r="T17" s="18">
        <f t="shared" si="0"/>
        <v>5917670</v>
      </c>
      <c r="U17" s="18">
        <f>'1396'!Y17</f>
        <v>1824615</v>
      </c>
      <c r="V17" s="27">
        <f t="shared" si="3"/>
        <v>591767</v>
      </c>
      <c r="W17" s="18">
        <v>0</v>
      </c>
      <c r="X17" s="18">
        <v>0</v>
      </c>
      <c r="Y17" s="18">
        <f t="shared" si="2"/>
        <v>2416382</v>
      </c>
      <c r="Z17" s="18">
        <f t="shared" si="1"/>
        <v>3501288</v>
      </c>
      <c r="AA17" s="19"/>
    </row>
    <row r="18" spans="1:27" ht="13.15" x14ac:dyDescent="0.25">
      <c r="A18" s="39" t="s">
        <v>65</v>
      </c>
      <c r="B18" s="3">
        <v>2015</v>
      </c>
      <c r="C18" s="3" t="s">
        <v>59</v>
      </c>
      <c r="D18" s="3" t="s">
        <v>59</v>
      </c>
      <c r="E18" s="3" t="s">
        <v>59</v>
      </c>
      <c r="F18" s="3" t="s">
        <v>59</v>
      </c>
      <c r="G18" s="3" t="s">
        <v>61</v>
      </c>
      <c r="H18" s="3" t="s">
        <v>59</v>
      </c>
      <c r="I18" s="34" t="s">
        <v>62</v>
      </c>
      <c r="J18" s="3" t="s">
        <v>63</v>
      </c>
      <c r="K18" s="3" t="s">
        <v>55</v>
      </c>
      <c r="L18" s="3" t="s">
        <v>66</v>
      </c>
      <c r="M18" s="3"/>
      <c r="N18" s="20"/>
      <c r="O18" s="22"/>
      <c r="P18" s="21">
        <v>10</v>
      </c>
      <c r="Q18" s="2">
        <f>'1396'!T18</f>
        <v>3379082</v>
      </c>
      <c r="R18" s="20">
        <v>0</v>
      </c>
      <c r="S18" s="18">
        <v>0</v>
      </c>
      <c r="T18" s="18">
        <f t="shared" si="0"/>
        <v>3379082</v>
      </c>
      <c r="U18" s="18">
        <f>'1396'!Y18</f>
        <v>943539.39999999991</v>
      </c>
      <c r="V18" s="27">
        <f t="shared" si="3"/>
        <v>337908.2</v>
      </c>
      <c r="W18" s="18">
        <v>0</v>
      </c>
      <c r="X18" s="18">
        <v>0</v>
      </c>
      <c r="Y18" s="18">
        <f t="shared" si="2"/>
        <v>1281447.5999999999</v>
      </c>
      <c r="Z18" s="18">
        <f t="shared" si="1"/>
        <v>2097634.4000000004</v>
      </c>
      <c r="AA18" s="19"/>
    </row>
    <row r="19" spans="1:27" ht="13.15" x14ac:dyDescent="0.25">
      <c r="A19" s="39" t="s">
        <v>86</v>
      </c>
      <c r="B19" s="3">
        <v>2016</v>
      </c>
      <c r="C19" s="3" t="s">
        <v>59</v>
      </c>
      <c r="D19" s="3" t="s">
        <v>59</v>
      </c>
      <c r="E19" s="3" t="s">
        <v>59</v>
      </c>
      <c r="F19" s="3" t="s">
        <v>59</v>
      </c>
      <c r="G19" s="3" t="s">
        <v>87</v>
      </c>
      <c r="H19" s="3" t="s">
        <v>59</v>
      </c>
      <c r="I19" s="34" t="s">
        <v>62</v>
      </c>
      <c r="J19" s="3" t="s">
        <v>63</v>
      </c>
      <c r="K19" s="3" t="s">
        <v>55</v>
      </c>
      <c r="L19" s="3" t="s">
        <v>66</v>
      </c>
      <c r="M19" s="3"/>
      <c r="N19" s="20"/>
      <c r="O19" s="22"/>
      <c r="P19" s="21">
        <v>10</v>
      </c>
      <c r="Q19" s="2">
        <f>'1396'!T19</f>
        <v>3638716</v>
      </c>
      <c r="R19" s="20">
        <v>0</v>
      </c>
      <c r="S19" s="18">
        <v>0</v>
      </c>
      <c r="T19" s="18">
        <f t="shared" si="0"/>
        <v>3638716</v>
      </c>
      <c r="U19" s="18">
        <f>'1396'!Y19</f>
        <v>590755.6</v>
      </c>
      <c r="V19" s="27">
        <f t="shared" si="3"/>
        <v>363871.6</v>
      </c>
      <c r="W19" s="18"/>
      <c r="X19" s="18"/>
      <c r="Y19" s="18">
        <f t="shared" si="2"/>
        <v>954627.2</v>
      </c>
      <c r="Z19" s="18">
        <f t="shared" si="1"/>
        <v>2684088.7999999998</v>
      </c>
      <c r="AA19" s="19"/>
    </row>
    <row r="20" spans="1:27" ht="13.15" x14ac:dyDescent="0.25">
      <c r="A20" s="39" t="s">
        <v>86</v>
      </c>
      <c r="B20" s="3">
        <v>2017</v>
      </c>
      <c r="C20" s="3" t="s">
        <v>59</v>
      </c>
      <c r="D20" s="3" t="s">
        <v>59</v>
      </c>
      <c r="E20" s="3" t="s">
        <v>59</v>
      </c>
      <c r="F20" s="3" t="s">
        <v>59</v>
      </c>
      <c r="G20" s="3" t="s">
        <v>88</v>
      </c>
      <c r="H20" s="3" t="s">
        <v>59</v>
      </c>
      <c r="I20" s="34" t="s">
        <v>62</v>
      </c>
      <c r="J20" s="3" t="s">
        <v>63</v>
      </c>
      <c r="K20" s="3" t="s">
        <v>55</v>
      </c>
      <c r="L20" s="3" t="s">
        <v>66</v>
      </c>
      <c r="M20" s="3"/>
      <c r="N20" s="20"/>
      <c r="O20" s="22"/>
      <c r="P20" s="21">
        <v>10</v>
      </c>
      <c r="Q20" s="2">
        <f>'1396'!T20</f>
        <v>8860841</v>
      </c>
      <c r="R20" s="20">
        <v>0</v>
      </c>
      <c r="S20" s="18">
        <v>0</v>
      </c>
      <c r="T20" s="18">
        <f t="shared" si="0"/>
        <v>8860841</v>
      </c>
      <c r="U20" s="18">
        <f>'1396'!Y20</f>
        <v>607145</v>
      </c>
      <c r="V20" s="27">
        <f t="shared" si="3"/>
        <v>886084.1</v>
      </c>
      <c r="W20" s="18"/>
      <c r="X20" s="18"/>
      <c r="Y20" s="18">
        <f t="shared" si="2"/>
        <v>1493229.1</v>
      </c>
      <c r="Z20" s="18">
        <f t="shared" si="1"/>
        <v>7367611.9000000004</v>
      </c>
      <c r="AA20" s="19"/>
    </row>
    <row r="21" spans="1:27" ht="13.15" x14ac:dyDescent="0.25">
      <c r="A21" s="39" t="s">
        <v>86</v>
      </c>
      <c r="B21" s="3">
        <v>2018</v>
      </c>
      <c r="C21" s="3" t="s">
        <v>59</v>
      </c>
      <c r="D21" s="3" t="s">
        <v>59</v>
      </c>
      <c r="E21" s="3" t="s">
        <v>59</v>
      </c>
      <c r="F21" s="3" t="s">
        <v>59</v>
      </c>
      <c r="G21" s="3" t="s">
        <v>88</v>
      </c>
      <c r="H21" s="3" t="s">
        <v>59</v>
      </c>
      <c r="I21" s="34" t="s">
        <v>62</v>
      </c>
      <c r="J21" s="3" t="s">
        <v>63</v>
      </c>
      <c r="K21" s="3" t="s">
        <v>55</v>
      </c>
      <c r="L21" s="3" t="s">
        <v>66</v>
      </c>
      <c r="M21" s="3"/>
      <c r="N21" s="20"/>
      <c r="O21" s="43"/>
      <c r="P21" s="21">
        <v>10</v>
      </c>
      <c r="Q21" s="2">
        <v>0</v>
      </c>
      <c r="R21" s="20">
        <v>1304450.6200000001</v>
      </c>
      <c r="S21" s="18"/>
      <c r="T21" s="18">
        <f>SUM(Q21:S21)</f>
        <v>1304450.6200000001</v>
      </c>
      <c r="U21" s="18">
        <v>0</v>
      </c>
      <c r="V21" s="27">
        <v>84754</v>
      </c>
      <c r="W21" s="18"/>
      <c r="X21" s="18"/>
      <c r="Y21" s="18">
        <f t="shared" si="2"/>
        <v>84754</v>
      </c>
      <c r="Z21" s="18">
        <f t="shared" si="1"/>
        <v>1219696.6200000001</v>
      </c>
      <c r="AA21" s="19"/>
    </row>
    <row r="22" spans="1:27" ht="20.100000000000001" customHeight="1" thickBot="1" x14ac:dyDescent="0.3">
      <c r="A22" s="22"/>
      <c r="B22" s="23"/>
      <c r="C22" s="22"/>
      <c r="D22" s="23"/>
      <c r="E22" s="23"/>
      <c r="F22" s="23"/>
      <c r="G22" s="23"/>
      <c r="H22" s="23"/>
      <c r="I22" s="35"/>
      <c r="J22" s="24"/>
      <c r="K22" s="22"/>
      <c r="L22" s="22"/>
      <c r="M22" s="22"/>
      <c r="N22" s="22"/>
      <c r="O22" s="22"/>
      <c r="P22" s="20"/>
      <c r="Q22" s="25">
        <f>SUM(Q4:Q21)</f>
        <v>29348101</v>
      </c>
      <c r="R22" s="25">
        <f t="shared" ref="R22:T22" si="4">SUM(R4:R21)</f>
        <v>1304450.6200000001</v>
      </c>
      <c r="S22" s="25">
        <f t="shared" si="4"/>
        <v>0</v>
      </c>
      <c r="T22" s="25">
        <f t="shared" si="4"/>
        <v>30652551.620000001</v>
      </c>
      <c r="U22" s="25">
        <f>SUM(U4:U21)</f>
        <v>10147427.6</v>
      </c>
      <c r="V22" s="25">
        <f>SUM(V4:V21)</f>
        <v>2603389.7000000002</v>
      </c>
      <c r="W22" s="25">
        <f t="shared" ref="W22:X22" si="5">SUM(W4:W21)</f>
        <v>0</v>
      </c>
      <c r="X22" s="25">
        <f t="shared" si="5"/>
        <v>0</v>
      </c>
      <c r="Y22" s="25">
        <f>SUM(Y4:Y21)</f>
        <v>12750817.299999999</v>
      </c>
      <c r="Z22" s="25">
        <f>SUM(Z4:Z21)</f>
        <v>17901734.32</v>
      </c>
      <c r="AA22" s="19"/>
    </row>
    <row r="23" spans="1:27" ht="13.9" thickTop="1" x14ac:dyDescent="0.25"/>
    <row r="33" spans="26:26" s="9" customFormat="1" ht="15" x14ac:dyDescent="0.25">
      <c r="Z33" s="44"/>
    </row>
    <row r="35" spans="26:26" s="9" customFormat="1" x14ac:dyDescent="0.2">
      <c r="Z35" s="45"/>
    </row>
  </sheetData>
  <mergeCells count="20">
    <mergeCell ref="Q1:Z1"/>
    <mergeCell ref="Q2:T2"/>
    <mergeCell ref="U2:Y2"/>
    <mergeCell ref="Z2:Z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J2:J3"/>
    <mergeCell ref="K2:K3"/>
    <mergeCell ref="L2:L3"/>
    <mergeCell ref="M2:M3"/>
    <mergeCell ref="N2:N3"/>
    <mergeCell ref="O2:O3"/>
  </mergeCell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144"/>
  <sheetViews>
    <sheetView tabSelected="1" workbookViewId="0">
      <pane ySplit="3" topLeftCell="A4" activePane="bottomLeft" state="frozen"/>
      <selection pane="bottomLeft" activeCell="A2" sqref="A2:A3"/>
    </sheetView>
  </sheetViews>
  <sheetFormatPr defaultColWidth="9.140625" defaultRowHeight="12.75" x14ac:dyDescent="0.2"/>
  <cols>
    <col min="1" max="1" width="8.5703125" style="12" customWidth="1"/>
    <col min="2" max="2" width="8" style="13" customWidth="1"/>
    <col min="3" max="3" width="27.7109375" style="13" bestFit="1" customWidth="1"/>
    <col min="4" max="4" width="63.42578125" style="13" bestFit="1" customWidth="1"/>
    <col min="5" max="5" width="21.7109375" style="14" bestFit="1" customWidth="1"/>
    <col min="6" max="6" width="13.28515625" style="37" bestFit="1" customWidth="1"/>
    <col min="7" max="7" width="22.42578125" style="9" bestFit="1" customWidth="1"/>
    <col min="8" max="8" width="4.140625" style="9" bestFit="1" customWidth="1"/>
    <col min="9" max="9" width="16" style="9" bestFit="1" customWidth="1"/>
    <col min="10" max="10" width="9.42578125" style="9" bestFit="1" customWidth="1"/>
    <col min="11" max="11" width="9.28515625" style="9" bestFit="1" customWidth="1"/>
    <col min="12" max="12" width="16" style="9" bestFit="1" customWidth="1"/>
    <col min="13" max="13" width="11.85546875" style="9" customWidth="1"/>
    <col min="14" max="14" width="9.85546875" style="9" bestFit="1" customWidth="1"/>
    <col min="15" max="15" width="9.28515625" style="9" bestFit="1" customWidth="1"/>
    <col min="16" max="16" width="11.85546875" style="9" bestFit="1" customWidth="1"/>
    <col min="17" max="17" width="10" style="9" bestFit="1" customWidth="1"/>
    <col min="18" max="18" width="13" style="9" customWidth="1"/>
    <col min="19" max="16384" width="9.140625" style="9"/>
  </cols>
  <sheetData>
    <row r="1" spans="1:28" ht="13.15" x14ac:dyDescent="0.25">
      <c r="A1" s="5"/>
      <c r="B1" s="6"/>
      <c r="C1" s="6"/>
      <c r="D1" s="6"/>
      <c r="E1" s="7"/>
      <c r="F1" s="36"/>
      <c r="G1" s="4"/>
      <c r="H1" s="4"/>
      <c r="I1" s="80" t="s">
        <v>89</v>
      </c>
      <c r="J1" s="80"/>
      <c r="K1" s="80"/>
      <c r="L1" s="80"/>
      <c r="M1" s="80"/>
      <c r="N1" s="80"/>
      <c r="O1" s="80"/>
      <c r="P1" s="80"/>
      <c r="Q1" s="80"/>
      <c r="R1" s="80"/>
      <c r="S1" s="4"/>
      <c r="AB1" s="4"/>
    </row>
    <row r="2" spans="1:28" ht="15" customHeight="1" x14ac:dyDescent="0.2">
      <c r="A2" s="86" t="s">
        <v>13</v>
      </c>
      <c r="B2" s="86" t="s">
        <v>18</v>
      </c>
      <c r="C2" s="86" t="s">
        <v>56</v>
      </c>
      <c r="D2" s="86" t="s">
        <v>19</v>
      </c>
      <c r="E2" s="86" t="s">
        <v>20</v>
      </c>
      <c r="F2" s="87" t="s">
        <v>21</v>
      </c>
      <c r="G2" s="87" t="s">
        <v>22</v>
      </c>
      <c r="H2" s="87" t="s">
        <v>38</v>
      </c>
      <c r="I2" s="90" t="s">
        <v>1</v>
      </c>
      <c r="J2" s="90"/>
      <c r="K2" s="90"/>
      <c r="L2" s="90"/>
      <c r="M2" s="90" t="s">
        <v>2</v>
      </c>
      <c r="N2" s="90"/>
      <c r="O2" s="90"/>
      <c r="P2" s="90"/>
      <c r="Q2" s="90"/>
      <c r="R2" s="90" t="s">
        <v>3</v>
      </c>
      <c r="S2" s="11"/>
      <c r="AB2" s="11"/>
    </row>
    <row r="3" spans="1:28" x14ac:dyDescent="0.2">
      <c r="A3" s="86"/>
      <c r="B3" s="86"/>
      <c r="C3" s="86"/>
      <c r="D3" s="86"/>
      <c r="E3" s="86"/>
      <c r="F3" s="87"/>
      <c r="G3" s="87"/>
      <c r="H3" s="87"/>
      <c r="I3" s="28" t="s">
        <v>4</v>
      </c>
      <c r="J3" s="28" t="s">
        <v>5</v>
      </c>
      <c r="K3" s="28" t="s">
        <v>6</v>
      </c>
      <c r="L3" s="28" t="s">
        <v>7</v>
      </c>
      <c r="M3" s="28" t="s">
        <v>8</v>
      </c>
      <c r="N3" s="28" t="s">
        <v>9</v>
      </c>
      <c r="O3" s="28" t="s">
        <v>6</v>
      </c>
      <c r="P3" s="28" t="s">
        <v>10</v>
      </c>
      <c r="Q3" s="28" t="s">
        <v>11</v>
      </c>
      <c r="R3" s="90"/>
      <c r="S3" s="11"/>
      <c r="AB3" s="11"/>
    </row>
    <row r="4" spans="1:28" ht="30" customHeight="1" x14ac:dyDescent="0.25">
      <c r="A4" s="70">
        <v>2011</v>
      </c>
      <c r="B4" s="70" t="s">
        <v>29</v>
      </c>
      <c r="C4" s="70" t="s">
        <v>28</v>
      </c>
      <c r="D4" s="77" t="s">
        <v>39</v>
      </c>
      <c r="E4" s="70" t="s">
        <v>40</v>
      </c>
      <c r="F4" s="71" t="s">
        <v>55</v>
      </c>
      <c r="G4" s="72" t="s">
        <v>44</v>
      </c>
      <c r="H4" s="73">
        <v>10</v>
      </c>
      <c r="I4" s="74">
        <f>'1397'!T4</f>
        <v>1608048</v>
      </c>
      <c r="J4" s="74">
        <v>0</v>
      </c>
      <c r="K4" s="74">
        <v>0</v>
      </c>
      <c r="L4" s="74">
        <f>SUM(I4:K4)</f>
        <v>1608048</v>
      </c>
      <c r="M4" s="74">
        <f>'1397'!Y4</f>
        <v>1170633.4000000001</v>
      </c>
      <c r="N4" s="75">
        <f>L4/H4</f>
        <v>160804.79999999999</v>
      </c>
      <c r="O4" s="74">
        <v>0</v>
      </c>
      <c r="P4" s="74">
        <v>0</v>
      </c>
      <c r="Q4" s="74">
        <f>SUM(M4:P4)</f>
        <v>1331438.2000000002</v>
      </c>
      <c r="R4" s="74">
        <f>L4-Q4</f>
        <v>276609.79999999981</v>
      </c>
      <c r="S4" s="19"/>
    </row>
    <row r="5" spans="1:28" ht="30" customHeight="1" x14ac:dyDescent="0.25">
      <c r="A5" s="72">
        <v>2008</v>
      </c>
      <c r="B5" s="72" t="s">
        <v>29</v>
      </c>
      <c r="C5" s="72" t="s">
        <v>35</v>
      </c>
      <c r="D5" s="78" t="s">
        <v>36</v>
      </c>
      <c r="E5" s="72" t="s">
        <v>35</v>
      </c>
      <c r="F5" s="71" t="s">
        <v>55</v>
      </c>
      <c r="G5" s="72" t="s">
        <v>44</v>
      </c>
      <c r="H5" s="73">
        <v>10</v>
      </c>
      <c r="I5" s="74">
        <f>'1397'!T5</f>
        <v>144000</v>
      </c>
      <c r="J5" s="74">
        <v>0</v>
      </c>
      <c r="K5" s="74">
        <v>0</v>
      </c>
      <c r="L5" s="74">
        <f t="shared" ref="L5:L26" si="0">SUM(I5:K5)</f>
        <v>144000</v>
      </c>
      <c r="M5" s="74">
        <f>'1397'!Y5</f>
        <v>144000</v>
      </c>
      <c r="N5" s="75">
        <v>0</v>
      </c>
      <c r="O5" s="74">
        <v>0</v>
      </c>
      <c r="P5" s="74">
        <v>0</v>
      </c>
      <c r="Q5" s="74">
        <f>SUM(M5:P5)</f>
        <v>144000</v>
      </c>
      <c r="R5" s="74">
        <f t="shared" ref="R5:R130" si="1">L5-Q5</f>
        <v>0</v>
      </c>
      <c r="S5" s="19"/>
    </row>
    <row r="6" spans="1:28" ht="30" customHeight="1" x14ac:dyDescent="0.25">
      <c r="A6" s="72">
        <v>2004</v>
      </c>
      <c r="B6" s="72" t="s">
        <v>29</v>
      </c>
      <c r="C6" s="72" t="s">
        <v>42</v>
      </c>
      <c r="D6" s="78" t="s">
        <v>43</v>
      </c>
      <c r="E6" s="72">
        <v>550</v>
      </c>
      <c r="F6" s="71" t="s">
        <v>55</v>
      </c>
      <c r="G6" s="72" t="s">
        <v>45</v>
      </c>
      <c r="H6" s="73">
        <v>10</v>
      </c>
      <c r="I6" s="74">
        <f>'1397'!T6</f>
        <v>336000</v>
      </c>
      <c r="J6" s="74">
        <v>0</v>
      </c>
      <c r="K6" s="74">
        <v>0</v>
      </c>
      <c r="L6" s="74">
        <f t="shared" si="0"/>
        <v>336000</v>
      </c>
      <c r="M6" s="74">
        <f>'1397'!Y6</f>
        <v>336000</v>
      </c>
      <c r="N6" s="75">
        <v>0</v>
      </c>
      <c r="O6" s="74">
        <v>0</v>
      </c>
      <c r="P6" s="74">
        <v>0</v>
      </c>
      <c r="Q6" s="74">
        <f t="shared" ref="Q6:Q130" si="2">SUM(M6:P6)</f>
        <v>336000</v>
      </c>
      <c r="R6" s="74">
        <f t="shared" si="1"/>
        <v>0</v>
      </c>
      <c r="S6" s="19"/>
    </row>
    <row r="7" spans="1:28" ht="30" customHeight="1" x14ac:dyDescent="0.25">
      <c r="A7" s="72">
        <v>2004</v>
      </c>
      <c r="B7" s="72" t="s">
        <v>29</v>
      </c>
      <c r="C7" s="72">
        <v>81041001</v>
      </c>
      <c r="D7" s="78" t="s">
        <v>49</v>
      </c>
      <c r="E7" s="72" t="s">
        <v>28</v>
      </c>
      <c r="F7" s="71" t="s">
        <v>55</v>
      </c>
      <c r="G7" s="72" t="s">
        <v>44</v>
      </c>
      <c r="H7" s="73">
        <v>10</v>
      </c>
      <c r="I7" s="74">
        <f>'1397'!T7</f>
        <v>1281744</v>
      </c>
      <c r="J7" s="74">
        <v>0</v>
      </c>
      <c r="K7" s="74">
        <v>0</v>
      </c>
      <c r="L7" s="74">
        <f t="shared" si="0"/>
        <v>1281744</v>
      </c>
      <c r="M7" s="74">
        <f>'1397'!Y7</f>
        <v>1281743.9999999998</v>
      </c>
      <c r="N7" s="75">
        <v>0</v>
      </c>
      <c r="O7" s="74">
        <v>0</v>
      </c>
      <c r="P7" s="74">
        <v>0</v>
      </c>
      <c r="Q7" s="74">
        <f t="shared" si="2"/>
        <v>1281743.9999999998</v>
      </c>
      <c r="R7" s="74">
        <f t="shared" si="1"/>
        <v>0</v>
      </c>
      <c r="S7" s="19"/>
    </row>
    <row r="8" spans="1:28" ht="30" customHeight="1" x14ac:dyDescent="0.25">
      <c r="A8" s="72">
        <v>2007</v>
      </c>
      <c r="B8" s="72" t="s">
        <v>52</v>
      </c>
      <c r="C8" s="72" t="s">
        <v>53</v>
      </c>
      <c r="D8" s="78" t="s">
        <v>54</v>
      </c>
      <c r="E8" s="72" t="s">
        <v>28</v>
      </c>
      <c r="F8" s="71" t="s">
        <v>55</v>
      </c>
      <c r="G8" s="72" t="s">
        <v>45</v>
      </c>
      <c r="H8" s="73">
        <v>10</v>
      </c>
      <c r="I8" s="74">
        <f>'1397'!T8</f>
        <v>2400000</v>
      </c>
      <c r="J8" s="74">
        <v>0</v>
      </c>
      <c r="K8" s="74">
        <v>0</v>
      </c>
      <c r="L8" s="74">
        <f t="shared" si="0"/>
        <v>2400000</v>
      </c>
      <c r="M8" s="74">
        <f>'1397'!Y8</f>
        <v>2400000</v>
      </c>
      <c r="N8" s="75">
        <v>0</v>
      </c>
      <c r="O8" s="74">
        <v>0</v>
      </c>
      <c r="P8" s="74">
        <v>0</v>
      </c>
      <c r="Q8" s="74">
        <f t="shared" si="2"/>
        <v>2400000</v>
      </c>
      <c r="R8" s="74">
        <f t="shared" si="1"/>
        <v>0</v>
      </c>
      <c r="S8" s="19"/>
    </row>
    <row r="9" spans="1:28" ht="30" customHeight="1" x14ac:dyDescent="0.25">
      <c r="A9" s="72">
        <v>2012</v>
      </c>
      <c r="B9" s="72" t="s">
        <v>29</v>
      </c>
      <c r="C9" s="72" t="s">
        <v>70</v>
      </c>
      <c r="D9" s="72" t="s">
        <v>77</v>
      </c>
      <c r="E9" s="72">
        <v>3853090301</v>
      </c>
      <c r="F9" s="72" t="s">
        <v>55</v>
      </c>
      <c r="G9" s="72" t="s">
        <v>81</v>
      </c>
      <c r="H9" s="73">
        <v>10</v>
      </c>
      <c r="I9" s="74">
        <f>'1397'!T9</f>
        <v>148500</v>
      </c>
      <c r="J9" s="76">
        <v>0</v>
      </c>
      <c r="K9" s="74">
        <v>0</v>
      </c>
      <c r="L9" s="74">
        <f t="shared" si="0"/>
        <v>148500</v>
      </c>
      <c r="M9" s="74">
        <f>'1397'!Y9</f>
        <v>99000</v>
      </c>
      <c r="N9" s="75">
        <f t="shared" ref="N9:N125" si="3">L9/H9</f>
        <v>14850</v>
      </c>
      <c r="O9" s="74">
        <v>0</v>
      </c>
      <c r="P9" s="74">
        <v>0</v>
      </c>
      <c r="Q9" s="74">
        <f t="shared" si="2"/>
        <v>113850</v>
      </c>
      <c r="R9" s="74">
        <f t="shared" si="1"/>
        <v>34650</v>
      </c>
      <c r="S9" s="19"/>
    </row>
    <row r="10" spans="1:28" ht="30" customHeight="1" x14ac:dyDescent="0.25">
      <c r="A10" s="72">
        <v>2012</v>
      </c>
      <c r="B10" s="72" t="s">
        <v>29</v>
      </c>
      <c r="C10" s="72" t="s">
        <v>71</v>
      </c>
      <c r="D10" s="72" t="s">
        <v>78</v>
      </c>
      <c r="E10" s="72">
        <v>9032090901</v>
      </c>
      <c r="F10" s="72" t="s">
        <v>55</v>
      </c>
      <c r="G10" s="72" t="s">
        <v>81</v>
      </c>
      <c r="H10" s="73">
        <v>10</v>
      </c>
      <c r="I10" s="74">
        <f>'1397'!T10</f>
        <v>247500</v>
      </c>
      <c r="J10" s="76">
        <v>0</v>
      </c>
      <c r="K10" s="74">
        <v>0</v>
      </c>
      <c r="L10" s="74">
        <f t="shared" si="0"/>
        <v>247500</v>
      </c>
      <c r="M10" s="74">
        <f>'1397'!Y10</f>
        <v>165000</v>
      </c>
      <c r="N10" s="75">
        <f t="shared" si="3"/>
        <v>24750</v>
      </c>
      <c r="O10" s="74">
        <v>0</v>
      </c>
      <c r="P10" s="74">
        <v>0</v>
      </c>
      <c r="Q10" s="74">
        <f t="shared" si="2"/>
        <v>189750</v>
      </c>
      <c r="R10" s="74">
        <f t="shared" si="1"/>
        <v>57750</v>
      </c>
      <c r="S10" s="19"/>
    </row>
    <row r="11" spans="1:28" ht="30" customHeight="1" x14ac:dyDescent="0.25">
      <c r="A11" s="72">
        <v>2012</v>
      </c>
      <c r="B11" s="72" t="s">
        <v>29</v>
      </c>
      <c r="C11" s="72" t="s">
        <v>71</v>
      </c>
      <c r="D11" s="72" t="s">
        <v>78</v>
      </c>
      <c r="E11" s="72">
        <v>9032090902</v>
      </c>
      <c r="F11" s="72" t="s">
        <v>55</v>
      </c>
      <c r="G11" s="72" t="s">
        <v>81</v>
      </c>
      <c r="H11" s="73">
        <v>10</v>
      </c>
      <c r="I11" s="74">
        <f>'1397'!T11</f>
        <v>247500</v>
      </c>
      <c r="J11" s="76">
        <v>0</v>
      </c>
      <c r="K11" s="74">
        <v>0</v>
      </c>
      <c r="L11" s="74">
        <f t="shared" si="0"/>
        <v>247500</v>
      </c>
      <c r="M11" s="74">
        <f>'1397'!Y11</f>
        <v>165000</v>
      </c>
      <c r="N11" s="75">
        <f t="shared" si="3"/>
        <v>24750</v>
      </c>
      <c r="O11" s="74">
        <v>0</v>
      </c>
      <c r="P11" s="74">
        <v>0</v>
      </c>
      <c r="Q11" s="74">
        <f t="shared" si="2"/>
        <v>189750</v>
      </c>
      <c r="R11" s="74">
        <f t="shared" si="1"/>
        <v>57750</v>
      </c>
      <c r="S11" s="19"/>
    </row>
    <row r="12" spans="1:28" ht="30" customHeight="1" x14ac:dyDescent="0.25">
      <c r="A12" s="72">
        <v>2012</v>
      </c>
      <c r="B12" s="72" t="s">
        <v>29</v>
      </c>
      <c r="C12" s="72" t="s">
        <v>72</v>
      </c>
      <c r="D12" s="72" t="s">
        <v>79</v>
      </c>
      <c r="E12" s="72">
        <v>9033090901</v>
      </c>
      <c r="F12" s="72" t="s">
        <v>55</v>
      </c>
      <c r="G12" s="72" t="s">
        <v>81</v>
      </c>
      <c r="H12" s="73">
        <v>10</v>
      </c>
      <c r="I12" s="74">
        <f>'1397'!T12</f>
        <v>247500</v>
      </c>
      <c r="J12" s="76">
        <v>0</v>
      </c>
      <c r="K12" s="74">
        <v>0</v>
      </c>
      <c r="L12" s="74">
        <f t="shared" si="0"/>
        <v>247500</v>
      </c>
      <c r="M12" s="74">
        <f>'1397'!Y12</f>
        <v>165000</v>
      </c>
      <c r="N12" s="75">
        <f t="shared" si="3"/>
        <v>24750</v>
      </c>
      <c r="O12" s="74">
        <v>0</v>
      </c>
      <c r="P12" s="74">
        <v>0</v>
      </c>
      <c r="Q12" s="74">
        <f t="shared" si="2"/>
        <v>189750</v>
      </c>
      <c r="R12" s="74">
        <f t="shared" si="1"/>
        <v>57750</v>
      </c>
      <c r="S12" s="19"/>
    </row>
    <row r="13" spans="1:28" ht="30" customHeight="1" x14ac:dyDescent="0.25">
      <c r="A13" s="72">
        <v>2012</v>
      </c>
      <c r="B13" s="72" t="s">
        <v>29</v>
      </c>
      <c r="C13" s="72" t="s">
        <v>73</v>
      </c>
      <c r="D13" s="72" t="s">
        <v>77</v>
      </c>
      <c r="E13" s="72" t="s">
        <v>80</v>
      </c>
      <c r="F13" s="72" t="s">
        <v>55</v>
      </c>
      <c r="G13" s="72" t="s">
        <v>81</v>
      </c>
      <c r="H13" s="73">
        <v>10</v>
      </c>
      <c r="I13" s="74">
        <f>'1397'!T13</f>
        <v>148500</v>
      </c>
      <c r="J13" s="76">
        <v>0</v>
      </c>
      <c r="K13" s="74">
        <v>0</v>
      </c>
      <c r="L13" s="74">
        <f t="shared" si="0"/>
        <v>148500</v>
      </c>
      <c r="M13" s="74">
        <f>'1397'!Y13</f>
        <v>99000</v>
      </c>
      <c r="N13" s="75">
        <f t="shared" si="3"/>
        <v>14850</v>
      </c>
      <c r="O13" s="74">
        <v>0</v>
      </c>
      <c r="P13" s="74">
        <v>0</v>
      </c>
      <c r="Q13" s="74">
        <f t="shared" si="2"/>
        <v>113850</v>
      </c>
      <c r="R13" s="74">
        <f t="shared" si="1"/>
        <v>34650</v>
      </c>
      <c r="S13" s="19"/>
    </row>
    <row r="14" spans="1:28" ht="30" customHeight="1" x14ac:dyDescent="0.25">
      <c r="A14" s="72">
        <v>2012</v>
      </c>
      <c r="B14" s="72" t="s">
        <v>29</v>
      </c>
      <c r="C14" s="72" t="s">
        <v>74</v>
      </c>
      <c r="D14" s="72" t="s">
        <v>78</v>
      </c>
      <c r="E14" s="72" t="s">
        <v>80</v>
      </c>
      <c r="F14" s="72" t="s">
        <v>55</v>
      </c>
      <c r="G14" s="72" t="s">
        <v>81</v>
      </c>
      <c r="H14" s="73">
        <v>10</v>
      </c>
      <c r="I14" s="74">
        <f>'1397'!T14</f>
        <v>247500</v>
      </c>
      <c r="J14" s="76">
        <v>0</v>
      </c>
      <c r="K14" s="74">
        <v>0</v>
      </c>
      <c r="L14" s="74">
        <f t="shared" si="0"/>
        <v>247500</v>
      </c>
      <c r="M14" s="74">
        <f>'1397'!Y14</f>
        <v>165000</v>
      </c>
      <c r="N14" s="75">
        <f t="shared" si="3"/>
        <v>24750</v>
      </c>
      <c r="O14" s="74">
        <v>0</v>
      </c>
      <c r="P14" s="74">
        <v>0</v>
      </c>
      <c r="Q14" s="74">
        <f t="shared" si="2"/>
        <v>189750</v>
      </c>
      <c r="R14" s="74">
        <f t="shared" si="1"/>
        <v>57750</v>
      </c>
      <c r="S14" s="19"/>
    </row>
    <row r="15" spans="1:28" ht="30" customHeight="1" x14ac:dyDescent="0.25">
      <c r="A15" s="72">
        <v>2012</v>
      </c>
      <c r="B15" s="72" t="s">
        <v>29</v>
      </c>
      <c r="C15" s="72" t="s">
        <v>75</v>
      </c>
      <c r="D15" s="72" t="s">
        <v>79</v>
      </c>
      <c r="E15" s="72" t="s">
        <v>80</v>
      </c>
      <c r="F15" s="72" t="s">
        <v>55</v>
      </c>
      <c r="G15" s="72" t="s">
        <v>81</v>
      </c>
      <c r="H15" s="73">
        <v>10</v>
      </c>
      <c r="I15" s="74">
        <f>'1397'!T15</f>
        <v>247500</v>
      </c>
      <c r="J15" s="76">
        <v>0</v>
      </c>
      <c r="K15" s="74">
        <v>0</v>
      </c>
      <c r="L15" s="74">
        <f t="shared" si="0"/>
        <v>247500</v>
      </c>
      <c r="M15" s="74">
        <f>'1397'!Y15</f>
        <v>165000</v>
      </c>
      <c r="N15" s="75">
        <f t="shared" si="3"/>
        <v>24750</v>
      </c>
      <c r="O15" s="74">
        <v>0</v>
      </c>
      <c r="P15" s="74">
        <v>0</v>
      </c>
      <c r="Q15" s="74">
        <f t="shared" si="2"/>
        <v>189750</v>
      </c>
      <c r="R15" s="74">
        <f t="shared" si="1"/>
        <v>57750</v>
      </c>
      <c r="S15" s="19"/>
    </row>
    <row r="16" spans="1:28" ht="30" customHeight="1" x14ac:dyDescent="0.25">
      <c r="A16" s="72">
        <v>2012</v>
      </c>
      <c r="B16" s="72" t="s">
        <v>29</v>
      </c>
      <c r="C16" s="72" t="s">
        <v>76</v>
      </c>
      <c r="D16" s="72" t="s">
        <v>78</v>
      </c>
      <c r="E16" s="72" t="s">
        <v>80</v>
      </c>
      <c r="F16" s="72" t="s">
        <v>55</v>
      </c>
      <c r="G16" s="72" t="s">
        <v>81</v>
      </c>
      <c r="H16" s="73">
        <v>10</v>
      </c>
      <c r="I16" s="74">
        <f>'1397'!T16</f>
        <v>247500</v>
      </c>
      <c r="J16" s="76">
        <v>0</v>
      </c>
      <c r="K16" s="74">
        <v>0</v>
      </c>
      <c r="L16" s="74">
        <f t="shared" si="0"/>
        <v>247500</v>
      </c>
      <c r="M16" s="74">
        <f>'1397'!Y16</f>
        <v>165000</v>
      </c>
      <c r="N16" s="75">
        <f t="shared" si="3"/>
        <v>24750</v>
      </c>
      <c r="O16" s="74">
        <v>0</v>
      </c>
      <c r="P16" s="74">
        <v>0</v>
      </c>
      <c r="Q16" s="74">
        <f t="shared" si="2"/>
        <v>189750</v>
      </c>
      <c r="R16" s="74">
        <f t="shared" si="1"/>
        <v>57750</v>
      </c>
      <c r="S16" s="19"/>
    </row>
    <row r="17" spans="1:19" ht="30" customHeight="1" x14ac:dyDescent="0.3">
      <c r="A17" s="48" t="s">
        <v>93</v>
      </c>
      <c r="B17" s="72" t="s">
        <v>29</v>
      </c>
      <c r="C17" s="48" t="s">
        <v>94</v>
      </c>
      <c r="D17" s="50" t="s">
        <v>103</v>
      </c>
      <c r="E17" s="48" t="s">
        <v>80</v>
      </c>
      <c r="F17" s="48" t="s">
        <v>112</v>
      </c>
      <c r="G17" s="48" t="s">
        <v>113</v>
      </c>
      <c r="H17" s="73">
        <v>10</v>
      </c>
      <c r="I17" s="53">
        <v>97715.1</v>
      </c>
      <c r="J17" s="76"/>
      <c r="K17" s="74"/>
      <c r="L17" s="74">
        <f t="shared" si="0"/>
        <v>97715.1</v>
      </c>
      <c r="M17" s="74">
        <v>39900</v>
      </c>
      <c r="N17" s="75">
        <f t="shared" si="3"/>
        <v>9771.51</v>
      </c>
      <c r="O17" s="74"/>
      <c r="P17" s="74"/>
      <c r="Q17" s="74">
        <f t="shared" si="2"/>
        <v>49671.51</v>
      </c>
      <c r="R17" s="74">
        <f t="shared" si="1"/>
        <v>48043.590000000004</v>
      </c>
      <c r="S17" s="19"/>
    </row>
    <row r="18" spans="1:19" ht="30" customHeight="1" x14ac:dyDescent="0.25">
      <c r="A18" s="49" t="s">
        <v>93</v>
      </c>
      <c r="B18" s="72" t="s">
        <v>29</v>
      </c>
      <c r="C18" s="49" t="s">
        <v>94</v>
      </c>
      <c r="D18" s="51" t="s">
        <v>103</v>
      </c>
      <c r="E18" s="49" t="s">
        <v>80</v>
      </c>
      <c r="F18" s="48" t="s">
        <v>112</v>
      </c>
      <c r="G18" s="49" t="s">
        <v>113</v>
      </c>
      <c r="H18" s="73">
        <v>10</v>
      </c>
      <c r="I18" s="54">
        <v>625695</v>
      </c>
      <c r="J18" s="76"/>
      <c r="K18" s="74"/>
      <c r="L18" s="74">
        <f t="shared" si="0"/>
        <v>625695</v>
      </c>
      <c r="M18" s="74">
        <v>255492</v>
      </c>
      <c r="N18" s="75">
        <f t="shared" si="3"/>
        <v>62569.5</v>
      </c>
      <c r="O18" s="74"/>
      <c r="P18" s="74"/>
      <c r="Q18" s="74">
        <f t="shared" si="2"/>
        <v>318061.5</v>
      </c>
      <c r="R18" s="74">
        <f t="shared" si="1"/>
        <v>307633.5</v>
      </c>
      <c r="S18" s="19"/>
    </row>
    <row r="19" spans="1:19" ht="30" customHeight="1" x14ac:dyDescent="0.25">
      <c r="A19" s="49" t="s">
        <v>93</v>
      </c>
      <c r="B19" s="72" t="s">
        <v>29</v>
      </c>
      <c r="C19" s="49" t="s">
        <v>95</v>
      </c>
      <c r="D19" s="49" t="s">
        <v>104</v>
      </c>
      <c r="E19" s="49" t="s">
        <v>111</v>
      </c>
      <c r="F19" s="48" t="s">
        <v>112</v>
      </c>
      <c r="G19" s="49" t="s">
        <v>114</v>
      </c>
      <c r="H19" s="73">
        <v>10</v>
      </c>
      <c r="I19" s="54">
        <v>2258287.2000000002</v>
      </c>
      <c r="J19" s="76"/>
      <c r="K19" s="74"/>
      <c r="L19" s="74">
        <f t="shared" si="0"/>
        <v>2258287.2000000002</v>
      </c>
      <c r="M19" s="74">
        <v>922134</v>
      </c>
      <c r="N19" s="75">
        <f t="shared" si="3"/>
        <v>225828.72000000003</v>
      </c>
      <c r="O19" s="74"/>
      <c r="P19" s="74"/>
      <c r="Q19" s="74">
        <f t="shared" si="2"/>
        <v>1147962.72</v>
      </c>
      <c r="R19" s="74">
        <f t="shared" si="1"/>
        <v>1110324.4800000002</v>
      </c>
      <c r="S19" s="19"/>
    </row>
    <row r="20" spans="1:19" ht="30" customHeight="1" x14ac:dyDescent="0.25">
      <c r="A20" s="49" t="s">
        <v>93</v>
      </c>
      <c r="B20" s="72" t="s">
        <v>29</v>
      </c>
      <c r="C20" s="49" t="s">
        <v>96</v>
      </c>
      <c r="D20" s="52" t="s">
        <v>105</v>
      </c>
      <c r="E20" s="49" t="s">
        <v>111</v>
      </c>
      <c r="F20" s="48" t="s">
        <v>112</v>
      </c>
      <c r="G20" s="49" t="s">
        <v>114</v>
      </c>
      <c r="H20" s="73">
        <v>10</v>
      </c>
      <c r="I20" s="54">
        <v>1408209</v>
      </c>
      <c r="J20" s="76"/>
      <c r="K20" s="74"/>
      <c r="L20" s="74">
        <f t="shared" si="0"/>
        <v>1408209</v>
      </c>
      <c r="M20" s="74">
        <v>575019</v>
      </c>
      <c r="N20" s="75">
        <f t="shared" si="3"/>
        <v>140820.9</v>
      </c>
      <c r="O20" s="74"/>
      <c r="P20" s="74"/>
      <c r="Q20" s="74">
        <f t="shared" si="2"/>
        <v>715839.9</v>
      </c>
      <c r="R20" s="74">
        <f t="shared" si="1"/>
        <v>692369.1</v>
      </c>
      <c r="S20" s="19"/>
    </row>
    <row r="21" spans="1:19" ht="30" customHeight="1" x14ac:dyDescent="0.25">
      <c r="A21" s="49" t="s">
        <v>93</v>
      </c>
      <c r="B21" s="72" t="s">
        <v>29</v>
      </c>
      <c r="C21" s="49" t="s">
        <v>97</v>
      </c>
      <c r="D21" s="52" t="s">
        <v>106</v>
      </c>
      <c r="E21" s="49" t="s">
        <v>111</v>
      </c>
      <c r="F21" s="48" t="s">
        <v>112</v>
      </c>
      <c r="G21" s="49" t="s">
        <v>114</v>
      </c>
      <c r="H21" s="73">
        <v>10</v>
      </c>
      <c r="I21" s="54">
        <v>365409.6</v>
      </c>
      <c r="J21" s="76"/>
      <c r="K21" s="74"/>
      <c r="L21" s="74">
        <f t="shared" si="0"/>
        <v>365409.6</v>
      </c>
      <c r="M21" s="74">
        <v>149209</v>
      </c>
      <c r="N21" s="75">
        <f t="shared" si="3"/>
        <v>36540.959999999999</v>
      </c>
      <c r="O21" s="74"/>
      <c r="P21" s="74"/>
      <c r="Q21" s="74">
        <f t="shared" si="2"/>
        <v>185749.96</v>
      </c>
      <c r="R21" s="74">
        <f t="shared" si="1"/>
        <v>179659.63999999998</v>
      </c>
      <c r="S21" s="19"/>
    </row>
    <row r="22" spans="1:19" ht="30" customHeight="1" x14ac:dyDescent="0.25">
      <c r="A22" s="49" t="s">
        <v>93</v>
      </c>
      <c r="B22" s="72" t="s">
        <v>29</v>
      </c>
      <c r="C22" s="49" t="s">
        <v>98</v>
      </c>
      <c r="D22" s="52" t="s">
        <v>107</v>
      </c>
      <c r="E22" s="49" t="s">
        <v>111</v>
      </c>
      <c r="F22" s="48" t="s">
        <v>112</v>
      </c>
      <c r="G22" s="49" t="s">
        <v>114</v>
      </c>
      <c r="H22" s="73">
        <v>10</v>
      </c>
      <c r="I22" s="54">
        <v>341652.6</v>
      </c>
      <c r="J22" s="76"/>
      <c r="K22" s="74"/>
      <c r="L22" s="74">
        <f t="shared" si="0"/>
        <v>341652.6</v>
      </c>
      <c r="M22" s="74">
        <v>139508</v>
      </c>
      <c r="N22" s="75">
        <f t="shared" si="3"/>
        <v>34165.259999999995</v>
      </c>
      <c r="O22" s="74"/>
      <c r="P22" s="74"/>
      <c r="Q22" s="74">
        <f t="shared" si="2"/>
        <v>173673.26</v>
      </c>
      <c r="R22" s="74">
        <f t="shared" si="1"/>
        <v>167979.33999999997</v>
      </c>
      <c r="S22" s="19"/>
    </row>
    <row r="23" spans="1:19" ht="30" customHeight="1" x14ac:dyDescent="0.25">
      <c r="A23" s="49" t="s">
        <v>93</v>
      </c>
      <c r="B23" s="72" t="s">
        <v>29</v>
      </c>
      <c r="C23" s="49" t="s">
        <v>99</v>
      </c>
      <c r="D23" s="52" t="s">
        <v>108</v>
      </c>
      <c r="E23" s="49" t="s">
        <v>111</v>
      </c>
      <c r="F23" s="48" t="s">
        <v>112</v>
      </c>
      <c r="G23" s="49" t="s">
        <v>114</v>
      </c>
      <c r="H23" s="73">
        <v>10</v>
      </c>
      <c r="I23" s="54">
        <v>363780</v>
      </c>
      <c r="J23" s="76"/>
      <c r="K23" s="74"/>
      <c r="L23" s="74">
        <f t="shared" si="0"/>
        <v>363780</v>
      </c>
      <c r="M23" s="74">
        <v>148544</v>
      </c>
      <c r="N23" s="75">
        <f t="shared" si="3"/>
        <v>36378</v>
      </c>
      <c r="O23" s="74"/>
      <c r="P23" s="74"/>
      <c r="Q23" s="74">
        <f t="shared" si="2"/>
        <v>184922</v>
      </c>
      <c r="R23" s="74">
        <f t="shared" si="1"/>
        <v>178858</v>
      </c>
      <c r="S23" s="19"/>
    </row>
    <row r="24" spans="1:19" ht="30" customHeight="1" x14ac:dyDescent="0.25">
      <c r="A24" s="49" t="s">
        <v>93</v>
      </c>
      <c r="B24" s="72" t="s">
        <v>29</v>
      </c>
      <c r="C24" s="49" t="s">
        <v>100</v>
      </c>
      <c r="D24" s="52" t="s">
        <v>109</v>
      </c>
      <c r="E24" s="49" t="s">
        <v>111</v>
      </c>
      <c r="F24" s="48" t="s">
        <v>112</v>
      </c>
      <c r="G24" s="49" t="s">
        <v>114</v>
      </c>
      <c r="H24" s="73">
        <v>10</v>
      </c>
      <c r="I24" s="54">
        <v>132991.79999999999</v>
      </c>
      <c r="J24" s="76"/>
      <c r="K24" s="74"/>
      <c r="L24" s="74">
        <f t="shared" si="0"/>
        <v>132991.79999999999</v>
      </c>
      <c r="M24" s="74">
        <v>54305</v>
      </c>
      <c r="N24" s="75">
        <f t="shared" si="3"/>
        <v>13299.179999999998</v>
      </c>
      <c r="O24" s="74"/>
      <c r="P24" s="74"/>
      <c r="Q24" s="74">
        <f t="shared" si="2"/>
        <v>67604.179999999993</v>
      </c>
      <c r="R24" s="74">
        <f t="shared" si="1"/>
        <v>65387.619999999995</v>
      </c>
      <c r="S24" s="19"/>
    </row>
    <row r="25" spans="1:19" ht="30" customHeight="1" x14ac:dyDescent="0.25">
      <c r="A25" s="49" t="s">
        <v>93</v>
      </c>
      <c r="B25" s="72" t="s">
        <v>29</v>
      </c>
      <c r="C25" s="49" t="s">
        <v>101</v>
      </c>
      <c r="D25" s="52" t="s">
        <v>109</v>
      </c>
      <c r="E25" s="49" t="s">
        <v>111</v>
      </c>
      <c r="F25" s="48" t="s">
        <v>112</v>
      </c>
      <c r="G25" s="49" t="s">
        <v>114</v>
      </c>
      <c r="H25" s="73">
        <v>10</v>
      </c>
      <c r="I25" s="54">
        <v>132991.79999999999</v>
      </c>
      <c r="J25" s="76"/>
      <c r="K25" s="74"/>
      <c r="L25" s="74">
        <f t="shared" si="0"/>
        <v>132991.79999999999</v>
      </c>
      <c r="M25" s="74">
        <v>54305</v>
      </c>
      <c r="N25" s="75">
        <f t="shared" si="3"/>
        <v>13299.179999999998</v>
      </c>
      <c r="O25" s="74"/>
      <c r="P25" s="74"/>
      <c r="Q25" s="74">
        <f t="shared" si="2"/>
        <v>67604.179999999993</v>
      </c>
      <c r="R25" s="74">
        <f t="shared" si="1"/>
        <v>65387.619999999995</v>
      </c>
      <c r="S25" s="19"/>
    </row>
    <row r="26" spans="1:19" ht="30" customHeight="1" x14ac:dyDescent="0.25">
      <c r="A26" s="49" t="s">
        <v>93</v>
      </c>
      <c r="B26" s="72" t="s">
        <v>29</v>
      </c>
      <c r="C26" s="49" t="s">
        <v>102</v>
      </c>
      <c r="D26" s="52" t="s">
        <v>110</v>
      </c>
      <c r="E26" s="49" t="s">
        <v>111</v>
      </c>
      <c r="F26" s="48" t="s">
        <v>112</v>
      </c>
      <c r="G26" s="49" t="s">
        <v>114</v>
      </c>
      <c r="H26" s="73">
        <v>10</v>
      </c>
      <c r="I26" s="54">
        <v>190938</v>
      </c>
      <c r="J26" s="76"/>
      <c r="K26" s="74"/>
      <c r="L26" s="74">
        <f t="shared" si="0"/>
        <v>190938</v>
      </c>
      <c r="M26" s="74">
        <v>77966</v>
      </c>
      <c r="N26" s="75">
        <f t="shared" si="3"/>
        <v>19093.8</v>
      </c>
      <c r="O26" s="74"/>
      <c r="P26" s="74"/>
      <c r="Q26" s="74">
        <f t="shared" si="2"/>
        <v>97059.8</v>
      </c>
      <c r="R26" s="74">
        <f t="shared" si="1"/>
        <v>93878.2</v>
      </c>
      <c r="S26" s="19"/>
    </row>
    <row r="27" spans="1:19" ht="30" customHeight="1" x14ac:dyDescent="0.25">
      <c r="A27" s="55">
        <v>2015</v>
      </c>
      <c r="B27" s="72" t="s">
        <v>29</v>
      </c>
      <c r="C27" s="55" t="s">
        <v>116</v>
      </c>
      <c r="D27" s="55" t="s">
        <v>135</v>
      </c>
      <c r="E27" s="55" t="s">
        <v>28</v>
      </c>
      <c r="F27" s="48" t="s">
        <v>112</v>
      </c>
      <c r="G27" s="55" t="s">
        <v>44</v>
      </c>
      <c r="H27" s="73">
        <v>10</v>
      </c>
      <c r="I27" s="60">
        <v>1020096</v>
      </c>
      <c r="J27" s="76"/>
      <c r="K27" s="74"/>
      <c r="L27" s="60">
        <v>1020096</v>
      </c>
      <c r="M27" s="74">
        <v>391037</v>
      </c>
      <c r="N27" s="75">
        <f t="shared" si="3"/>
        <v>102009.60000000001</v>
      </c>
      <c r="O27" s="74"/>
      <c r="P27" s="74"/>
      <c r="Q27" s="74">
        <f t="shared" si="2"/>
        <v>493046.6</v>
      </c>
      <c r="R27" s="74">
        <f t="shared" si="1"/>
        <v>527049.4</v>
      </c>
      <c r="S27" s="19"/>
    </row>
    <row r="28" spans="1:19" ht="30" customHeight="1" x14ac:dyDescent="0.25">
      <c r="A28" s="55">
        <v>2015</v>
      </c>
      <c r="B28" s="72" t="s">
        <v>29</v>
      </c>
      <c r="C28" s="55" t="s">
        <v>116</v>
      </c>
      <c r="D28" s="55" t="s">
        <v>135</v>
      </c>
      <c r="E28" s="55" t="s">
        <v>28</v>
      </c>
      <c r="F28" s="48" t="s">
        <v>112</v>
      </c>
      <c r="G28" s="55" t="s">
        <v>44</v>
      </c>
      <c r="H28" s="73">
        <v>10</v>
      </c>
      <c r="I28" s="60">
        <v>1020096</v>
      </c>
      <c r="J28" s="76"/>
      <c r="K28" s="74"/>
      <c r="L28" s="60">
        <v>1020096</v>
      </c>
      <c r="M28" s="74">
        <v>391037</v>
      </c>
      <c r="N28" s="75">
        <f t="shared" si="3"/>
        <v>102009.60000000001</v>
      </c>
      <c r="O28" s="74"/>
      <c r="P28" s="74"/>
      <c r="Q28" s="74">
        <f t="shared" si="2"/>
        <v>493046.6</v>
      </c>
      <c r="R28" s="74">
        <f t="shared" si="1"/>
        <v>527049.4</v>
      </c>
      <c r="S28" s="19"/>
    </row>
    <row r="29" spans="1:19" ht="30" customHeight="1" x14ac:dyDescent="0.25">
      <c r="A29" s="55">
        <v>2015</v>
      </c>
      <c r="B29" s="72" t="s">
        <v>29</v>
      </c>
      <c r="C29" s="55" t="s">
        <v>117</v>
      </c>
      <c r="D29" s="55" t="s">
        <v>136</v>
      </c>
      <c r="E29" s="55" t="s">
        <v>28</v>
      </c>
      <c r="F29" s="48" t="s">
        <v>112</v>
      </c>
      <c r="G29" s="55" t="s">
        <v>44</v>
      </c>
      <c r="H29" s="73">
        <v>10</v>
      </c>
      <c r="I29" s="60">
        <v>900174</v>
      </c>
      <c r="J29" s="76"/>
      <c r="K29" s="74"/>
      <c r="L29" s="60">
        <v>900174</v>
      </c>
      <c r="M29" s="74">
        <v>345067</v>
      </c>
      <c r="N29" s="75">
        <f t="shared" si="3"/>
        <v>90017.4</v>
      </c>
      <c r="O29" s="74"/>
      <c r="P29" s="74"/>
      <c r="Q29" s="74">
        <f t="shared" si="2"/>
        <v>435084.4</v>
      </c>
      <c r="R29" s="74">
        <f t="shared" si="1"/>
        <v>465089.6</v>
      </c>
      <c r="S29" s="19"/>
    </row>
    <row r="30" spans="1:19" ht="30" customHeight="1" x14ac:dyDescent="0.25">
      <c r="A30" s="49" t="s">
        <v>115</v>
      </c>
      <c r="B30" s="72" t="s">
        <v>29</v>
      </c>
      <c r="C30" s="52" t="s">
        <v>118</v>
      </c>
      <c r="D30" s="49" t="s">
        <v>137</v>
      </c>
      <c r="E30" s="57" t="s">
        <v>142</v>
      </c>
      <c r="F30" s="48" t="s">
        <v>112</v>
      </c>
      <c r="G30" s="52" t="s">
        <v>162</v>
      </c>
      <c r="H30" s="73">
        <v>10</v>
      </c>
      <c r="I30" s="61">
        <v>11558</v>
      </c>
      <c r="J30" s="76"/>
      <c r="K30" s="74"/>
      <c r="L30" s="61">
        <v>11558</v>
      </c>
      <c r="M30" s="74">
        <v>4142</v>
      </c>
      <c r="N30" s="75">
        <f t="shared" si="3"/>
        <v>1155.8</v>
      </c>
      <c r="O30" s="74"/>
      <c r="P30" s="74"/>
      <c r="Q30" s="74">
        <f t="shared" si="2"/>
        <v>5297.8</v>
      </c>
      <c r="R30" s="74">
        <f t="shared" si="1"/>
        <v>6260.2</v>
      </c>
      <c r="S30" s="19"/>
    </row>
    <row r="31" spans="1:19" ht="30" customHeight="1" x14ac:dyDescent="0.25">
      <c r="A31" s="49" t="s">
        <v>115</v>
      </c>
      <c r="B31" s="72" t="s">
        <v>29</v>
      </c>
      <c r="C31" s="52" t="s">
        <v>119</v>
      </c>
      <c r="D31" s="49" t="s">
        <v>137</v>
      </c>
      <c r="E31" s="57" t="s">
        <v>143</v>
      </c>
      <c r="F31" s="48" t="s">
        <v>112</v>
      </c>
      <c r="G31" s="52" t="s">
        <v>162</v>
      </c>
      <c r="H31" s="73">
        <v>10</v>
      </c>
      <c r="I31" s="61">
        <v>11558</v>
      </c>
      <c r="J31" s="76"/>
      <c r="K31" s="74"/>
      <c r="L31" s="61">
        <v>11558</v>
      </c>
      <c r="M31" s="74">
        <v>4142</v>
      </c>
      <c r="N31" s="75">
        <f t="shared" si="3"/>
        <v>1155.8</v>
      </c>
      <c r="O31" s="74"/>
      <c r="P31" s="74"/>
      <c r="Q31" s="74">
        <f t="shared" si="2"/>
        <v>5297.8</v>
      </c>
      <c r="R31" s="74">
        <f t="shared" si="1"/>
        <v>6260.2</v>
      </c>
      <c r="S31" s="19"/>
    </row>
    <row r="32" spans="1:19" ht="30" customHeight="1" x14ac:dyDescent="0.25">
      <c r="A32" s="49" t="s">
        <v>115</v>
      </c>
      <c r="B32" s="72" t="s">
        <v>29</v>
      </c>
      <c r="C32" s="52" t="s">
        <v>120</v>
      </c>
      <c r="D32" s="49" t="s">
        <v>137</v>
      </c>
      <c r="E32" s="57" t="s">
        <v>144</v>
      </c>
      <c r="F32" s="48" t="s">
        <v>112</v>
      </c>
      <c r="G32" s="52" t="s">
        <v>162</v>
      </c>
      <c r="H32" s="73">
        <v>10</v>
      </c>
      <c r="I32" s="61">
        <v>11558</v>
      </c>
      <c r="J32" s="76"/>
      <c r="K32" s="74"/>
      <c r="L32" s="61">
        <v>11558</v>
      </c>
      <c r="M32" s="74">
        <v>4142</v>
      </c>
      <c r="N32" s="75">
        <f t="shared" si="3"/>
        <v>1155.8</v>
      </c>
      <c r="O32" s="74"/>
      <c r="P32" s="74"/>
      <c r="Q32" s="74">
        <f t="shared" si="2"/>
        <v>5297.8</v>
      </c>
      <c r="R32" s="74">
        <f t="shared" si="1"/>
        <v>6260.2</v>
      </c>
      <c r="S32" s="19"/>
    </row>
    <row r="33" spans="1:19" ht="30" customHeight="1" x14ac:dyDescent="0.25">
      <c r="A33" s="49" t="s">
        <v>115</v>
      </c>
      <c r="B33" s="72" t="s">
        <v>29</v>
      </c>
      <c r="C33" s="52" t="s">
        <v>121</v>
      </c>
      <c r="D33" s="49" t="s">
        <v>137</v>
      </c>
      <c r="E33" s="57" t="s">
        <v>145</v>
      </c>
      <c r="F33" s="48" t="s">
        <v>112</v>
      </c>
      <c r="G33" s="52" t="s">
        <v>162</v>
      </c>
      <c r="H33" s="73">
        <v>10</v>
      </c>
      <c r="I33" s="61">
        <v>11558</v>
      </c>
      <c r="J33" s="76"/>
      <c r="K33" s="74"/>
      <c r="L33" s="61">
        <v>11558</v>
      </c>
      <c r="M33" s="74">
        <v>4142</v>
      </c>
      <c r="N33" s="75">
        <f t="shared" si="3"/>
        <v>1155.8</v>
      </c>
      <c r="O33" s="74"/>
      <c r="P33" s="74"/>
      <c r="Q33" s="74">
        <f t="shared" si="2"/>
        <v>5297.8</v>
      </c>
      <c r="R33" s="74">
        <f t="shared" si="1"/>
        <v>6260.2</v>
      </c>
      <c r="S33" s="19"/>
    </row>
    <row r="34" spans="1:19" ht="30" customHeight="1" x14ac:dyDescent="0.25">
      <c r="A34" s="49" t="s">
        <v>115</v>
      </c>
      <c r="B34" s="72" t="s">
        <v>29</v>
      </c>
      <c r="C34" s="52" t="s">
        <v>122</v>
      </c>
      <c r="D34" s="49" t="s">
        <v>137</v>
      </c>
      <c r="E34" s="57" t="s">
        <v>146</v>
      </c>
      <c r="F34" s="48" t="s">
        <v>112</v>
      </c>
      <c r="G34" s="52" t="s">
        <v>162</v>
      </c>
      <c r="H34" s="73">
        <v>10</v>
      </c>
      <c r="I34" s="61">
        <v>11558</v>
      </c>
      <c r="J34" s="76"/>
      <c r="K34" s="74"/>
      <c r="L34" s="61">
        <v>11558</v>
      </c>
      <c r="M34" s="74">
        <v>4142</v>
      </c>
      <c r="N34" s="75">
        <f t="shared" si="3"/>
        <v>1155.8</v>
      </c>
      <c r="O34" s="74"/>
      <c r="P34" s="74"/>
      <c r="Q34" s="74">
        <f t="shared" si="2"/>
        <v>5297.8</v>
      </c>
      <c r="R34" s="74">
        <f t="shared" si="1"/>
        <v>6260.2</v>
      </c>
      <c r="S34" s="19"/>
    </row>
    <row r="35" spans="1:19" ht="30" customHeight="1" x14ac:dyDescent="0.25">
      <c r="A35" s="49" t="s">
        <v>115</v>
      </c>
      <c r="B35" s="72" t="s">
        <v>29</v>
      </c>
      <c r="C35" s="52" t="s">
        <v>122</v>
      </c>
      <c r="D35" s="49" t="s">
        <v>137</v>
      </c>
      <c r="E35" s="57" t="s">
        <v>147</v>
      </c>
      <c r="F35" s="48" t="s">
        <v>112</v>
      </c>
      <c r="G35" s="52" t="s">
        <v>162</v>
      </c>
      <c r="H35" s="73">
        <v>10</v>
      </c>
      <c r="I35" s="61">
        <v>11558</v>
      </c>
      <c r="J35" s="76"/>
      <c r="K35" s="74"/>
      <c r="L35" s="61">
        <v>11558</v>
      </c>
      <c r="M35" s="74">
        <v>4142</v>
      </c>
      <c r="N35" s="75">
        <f t="shared" si="3"/>
        <v>1155.8</v>
      </c>
      <c r="O35" s="74"/>
      <c r="P35" s="74"/>
      <c r="Q35" s="74">
        <f t="shared" si="2"/>
        <v>5297.8</v>
      </c>
      <c r="R35" s="74">
        <f t="shared" si="1"/>
        <v>6260.2</v>
      </c>
      <c r="S35" s="19"/>
    </row>
    <row r="36" spans="1:19" ht="30" customHeight="1" x14ac:dyDescent="0.25">
      <c r="A36" s="49" t="s">
        <v>115</v>
      </c>
      <c r="B36" s="72" t="s">
        <v>29</v>
      </c>
      <c r="C36" s="52" t="s">
        <v>122</v>
      </c>
      <c r="D36" s="49" t="s">
        <v>137</v>
      </c>
      <c r="E36" s="57" t="s">
        <v>148</v>
      </c>
      <c r="F36" s="48" t="s">
        <v>112</v>
      </c>
      <c r="G36" s="52" t="s">
        <v>162</v>
      </c>
      <c r="H36" s="73">
        <v>10</v>
      </c>
      <c r="I36" s="61">
        <v>11558</v>
      </c>
      <c r="J36" s="76"/>
      <c r="K36" s="74"/>
      <c r="L36" s="61">
        <v>11558</v>
      </c>
      <c r="M36" s="74">
        <v>4142</v>
      </c>
      <c r="N36" s="75">
        <f t="shared" si="3"/>
        <v>1155.8</v>
      </c>
      <c r="O36" s="74"/>
      <c r="P36" s="74"/>
      <c r="Q36" s="74">
        <f t="shared" si="2"/>
        <v>5297.8</v>
      </c>
      <c r="R36" s="74">
        <f t="shared" si="1"/>
        <v>6260.2</v>
      </c>
      <c r="S36" s="19"/>
    </row>
    <row r="37" spans="1:19" ht="30" customHeight="1" x14ac:dyDescent="0.25">
      <c r="A37" s="49" t="s">
        <v>115</v>
      </c>
      <c r="B37" s="72" t="s">
        <v>29</v>
      </c>
      <c r="C37" s="52" t="s">
        <v>123</v>
      </c>
      <c r="D37" s="49" t="s">
        <v>137</v>
      </c>
      <c r="E37" s="57" t="s">
        <v>149</v>
      </c>
      <c r="F37" s="48" t="s">
        <v>112</v>
      </c>
      <c r="G37" s="52" t="s">
        <v>162</v>
      </c>
      <c r="H37" s="73">
        <v>10</v>
      </c>
      <c r="I37" s="61">
        <v>11558</v>
      </c>
      <c r="J37" s="76"/>
      <c r="K37" s="74"/>
      <c r="L37" s="61">
        <v>11558</v>
      </c>
      <c r="M37" s="74">
        <v>4142</v>
      </c>
      <c r="N37" s="75">
        <f t="shared" si="3"/>
        <v>1155.8</v>
      </c>
      <c r="O37" s="74"/>
      <c r="P37" s="74"/>
      <c r="Q37" s="74">
        <f t="shared" si="2"/>
        <v>5297.8</v>
      </c>
      <c r="R37" s="74">
        <f t="shared" si="1"/>
        <v>6260.2</v>
      </c>
      <c r="S37" s="19"/>
    </row>
    <row r="38" spans="1:19" ht="30" customHeight="1" x14ac:dyDescent="0.25">
      <c r="A38" s="49" t="s">
        <v>115</v>
      </c>
      <c r="B38" s="72" t="s">
        <v>29</v>
      </c>
      <c r="C38" s="52" t="s">
        <v>123</v>
      </c>
      <c r="D38" s="49" t="s">
        <v>137</v>
      </c>
      <c r="E38" s="57" t="s">
        <v>150</v>
      </c>
      <c r="F38" s="48" t="s">
        <v>112</v>
      </c>
      <c r="G38" s="52" t="s">
        <v>162</v>
      </c>
      <c r="H38" s="73">
        <v>10</v>
      </c>
      <c r="I38" s="61">
        <v>11558</v>
      </c>
      <c r="J38" s="76"/>
      <c r="K38" s="74"/>
      <c r="L38" s="61">
        <v>11558</v>
      </c>
      <c r="M38" s="74">
        <v>4142</v>
      </c>
      <c r="N38" s="75">
        <f t="shared" si="3"/>
        <v>1155.8</v>
      </c>
      <c r="O38" s="74"/>
      <c r="P38" s="74"/>
      <c r="Q38" s="74">
        <f t="shared" si="2"/>
        <v>5297.8</v>
      </c>
      <c r="R38" s="74">
        <f t="shared" si="1"/>
        <v>6260.2</v>
      </c>
      <c r="S38" s="19"/>
    </row>
    <row r="39" spans="1:19" ht="30" customHeight="1" x14ac:dyDescent="0.25">
      <c r="A39" s="49" t="s">
        <v>115</v>
      </c>
      <c r="B39" s="72" t="s">
        <v>29</v>
      </c>
      <c r="C39" s="52" t="s">
        <v>123</v>
      </c>
      <c r="D39" s="49" t="s">
        <v>137</v>
      </c>
      <c r="E39" s="57" t="s">
        <v>151</v>
      </c>
      <c r="F39" s="48" t="s">
        <v>112</v>
      </c>
      <c r="G39" s="52" t="s">
        <v>162</v>
      </c>
      <c r="H39" s="73">
        <v>10</v>
      </c>
      <c r="I39" s="61">
        <v>11558</v>
      </c>
      <c r="J39" s="76"/>
      <c r="K39" s="74"/>
      <c r="L39" s="61">
        <v>11558</v>
      </c>
      <c r="M39" s="74">
        <v>4142</v>
      </c>
      <c r="N39" s="75">
        <f t="shared" si="3"/>
        <v>1155.8</v>
      </c>
      <c r="O39" s="74"/>
      <c r="P39" s="74"/>
      <c r="Q39" s="74">
        <f t="shared" si="2"/>
        <v>5297.8</v>
      </c>
      <c r="R39" s="74">
        <f t="shared" si="1"/>
        <v>6260.2</v>
      </c>
      <c r="S39" s="19"/>
    </row>
    <row r="40" spans="1:19" ht="30" customHeight="1" x14ac:dyDescent="0.25">
      <c r="A40" s="49" t="s">
        <v>115</v>
      </c>
      <c r="B40" s="72" t="s">
        <v>29</v>
      </c>
      <c r="C40" s="52" t="s">
        <v>123</v>
      </c>
      <c r="D40" s="49" t="s">
        <v>137</v>
      </c>
      <c r="E40" s="57" t="s">
        <v>152</v>
      </c>
      <c r="F40" s="48" t="s">
        <v>112</v>
      </c>
      <c r="G40" s="52" t="s">
        <v>162</v>
      </c>
      <c r="H40" s="73">
        <v>10</v>
      </c>
      <c r="I40" s="61">
        <v>11558</v>
      </c>
      <c r="J40" s="76"/>
      <c r="K40" s="74"/>
      <c r="L40" s="61">
        <v>11558</v>
      </c>
      <c r="M40" s="74">
        <v>4142</v>
      </c>
      <c r="N40" s="75">
        <f t="shared" si="3"/>
        <v>1155.8</v>
      </c>
      <c r="O40" s="74"/>
      <c r="P40" s="74"/>
      <c r="Q40" s="74">
        <f t="shared" si="2"/>
        <v>5297.8</v>
      </c>
      <c r="R40" s="74">
        <f t="shared" si="1"/>
        <v>6260.2</v>
      </c>
      <c r="S40" s="19"/>
    </row>
    <row r="41" spans="1:19" ht="30" customHeight="1" x14ac:dyDescent="0.25">
      <c r="A41" s="49" t="s">
        <v>115</v>
      </c>
      <c r="B41" s="72" t="s">
        <v>29</v>
      </c>
      <c r="C41" s="52" t="s">
        <v>124</v>
      </c>
      <c r="D41" s="49" t="s">
        <v>137</v>
      </c>
      <c r="E41" s="57" t="s">
        <v>153</v>
      </c>
      <c r="F41" s="48" t="s">
        <v>112</v>
      </c>
      <c r="G41" s="52" t="s">
        <v>162</v>
      </c>
      <c r="H41" s="73">
        <v>10</v>
      </c>
      <c r="I41" s="61">
        <v>11558</v>
      </c>
      <c r="J41" s="76"/>
      <c r="K41" s="74"/>
      <c r="L41" s="61">
        <v>11558</v>
      </c>
      <c r="M41" s="74">
        <v>4142</v>
      </c>
      <c r="N41" s="75">
        <f t="shared" si="3"/>
        <v>1155.8</v>
      </c>
      <c r="O41" s="74"/>
      <c r="P41" s="74"/>
      <c r="Q41" s="74">
        <f t="shared" si="2"/>
        <v>5297.8</v>
      </c>
      <c r="R41" s="74">
        <f t="shared" si="1"/>
        <v>6260.2</v>
      </c>
      <c r="S41" s="19"/>
    </row>
    <row r="42" spans="1:19" ht="30" customHeight="1" x14ac:dyDescent="0.25">
      <c r="A42" s="49" t="s">
        <v>115</v>
      </c>
      <c r="B42" s="72" t="s">
        <v>29</v>
      </c>
      <c r="C42" s="52" t="s">
        <v>124</v>
      </c>
      <c r="D42" s="49" t="s">
        <v>137</v>
      </c>
      <c r="E42" s="57" t="s">
        <v>154</v>
      </c>
      <c r="F42" s="48" t="s">
        <v>112</v>
      </c>
      <c r="G42" s="52" t="s">
        <v>162</v>
      </c>
      <c r="H42" s="73">
        <v>10</v>
      </c>
      <c r="I42" s="61">
        <v>11558</v>
      </c>
      <c r="J42" s="76"/>
      <c r="K42" s="74"/>
      <c r="L42" s="61">
        <v>11558</v>
      </c>
      <c r="M42" s="74">
        <v>4142</v>
      </c>
      <c r="N42" s="75">
        <f t="shared" si="3"/>
        <v>1155.8</v>
      </c>
      <c r="O42" s="74"/>
      <c r="P42" s="74"/>
      <c r="Q42" s="74">
        <f t="shared" si="2"/>
        <v>5297.8</v>
      </c>
      <c r="R42" s="74">
        <f t="shared" si="1"/>
        <v>6260.2</v>
      </c>
      <c r="S42" s="19"/>
    </row>
    <row r="43" spans="1:19" ht="30" customHeight="1" x14ac:dyDescent="0.25">
      <c r="A43" s="49" t="s">
        <v>115</v>
      </c>
      <c r="B43" s="72" t="s">
        <v>29</v>
      </c>
      <c r="C43" s="52" t="s">
        <v>125</v>
      </c>
      <c r="D43" s="49" t="s">
        <v>137</v>
      </c>
      <c r="E43" s="57" t="s">
        <v>155</v>
      </c>
      <c r="F43" s="48" t="s">
        <v>112</v>
      </c>
      <c r="G43" s="52" t="s">
        <v>162</v>
      </c>
      <c r="H43" s="73">
        <v>10</v>
      </c>
      <c r="I43" s="61">
        <v>11558</v>
      </c>
      <c r="J43" s="76"/>
      <c r="K43" s="74"/>
      <c r="L43" s="61">
        <v>11558</v>
      </c>
      <c r="M43" s="74">
        <v>4142</v>
      </c>
      <c r="N43" s="75">
        <f t="shared" si="3"/>
        <v>1155.8</v>
      </c>
      <c r="O43" s="74"/>
      <c r="P43" s="74"/>
      <c r="Q43" s="74">
        <f t="shared" si="2"/>
        <v>5297.8</v>
      </c>
      <c r="R43" s="74">
        <f t="shared" si="1"/>
        <v>6260.2</v>
      </c>
      <c r="S43" s="19"/>
    </row>
    <row r="44" spans="1:19" ht="30" customHeight="1" x14ac:dyDescent="0.25">
      <c r="A44" s="49" t="s">
        <v>115</v>
      </c>
      <c r="B44" s="72" t="s">
        <v>29</v>
      </c>
      <c r="C44" s="52" t="s">
        <v>125</v>
      </c>
      <c r="D44" s="49" t="s">
        <v>137</v>
      </c>
      <c r="E44" s="57" t="s">
        <v>156</v>
      </c>
      <c r="F44" s="48" t="s">
        <v>112</v>
      </c>
      <c r="G44" s="52" t="s">
        <v>162</v>
      </c>
      <c r="H44" s="73">
        <v>10</v>
      </c>
      <c r="I44" s="61">
        <v>11558</v>
      </c>
      <c r="J44" s="76"/>
      <c r="K44" s="74"/>
      <c r="L44" s="61">
        <v>11558</v>
      </c>
      <c r="M44" s="74">
        <v>4142</v>
      </c>
      <c r="N44" s="75">
        <f t="shared" si="3"/>
        <v>1155.8</v>
      </c>
      <c r="O44" s="74"/>
      <c r="P44" s="74"/>
      <c r="Q44" s="74">
        <f t="shared" si="2"/>
        <v>5297.8</v>
      </c>
      <c r="R44" s="74">
        <f t="shared" si="1"/>
        <v>6260.2</v>
      </c>
      <c r="S44" s="19"/>
    </row>
    <row r="45" spans="1:19" ht="30" customHeight="1" x14ac:dyDescent="0.25">
      <c r="A45" s="49" t="s">
        <v>115</v>
      </c>
      <c r="B45" s="72" t="s">
        <v>29</v>
      </c>
      <c r="C45" s="52" t="s">
        <v>125</v>
      </c>
      <c r="D45" s="49" t="s">
        <v>137</v>
      </c>
      <c r="E45" s="57" t="s">
        <v>157</v>
      </c>
      <c r="F45" s="48" t="s">
        <v>112</v>
      </c>
      <c r="G45" s="52" t="s">
        <v>162</v>
      </c>
      <c r="H45" s="73">
        <v>10</v>
      </c>
      <c r="I45" s="61">
        <v>11558</v>
      </c>
      <c r="J45" s="76"/>
      <c r="K45" s="74"/>
      <c r="L45" s="61">
        <v>11558</v>
      </c>
      <c r="M45" s="74">
        <v>4142</v>
      </c>
      <c r="N45" s="75">
        <f t="shared" si="3"/>
        <v>1155.8</v>
      </c>
      <c r="O45" s="74"/>
      <c r="P45" s="74"/>
      <c r="Q45" s="74">
        <f t="shared" si="2"/>
        <v>5297.8</v>
      </c>
      <c r="R45" s="74">
        <f t="shared" si="1"/>
        <v>6260.2</v>
      </c>
      <c r="S45" s="19"/>
    </row>
    <row r="46" spans="1:19" ht="30" customHeight="1" x14ac:dyDescent="0.25">
      <c r="A46" s="49" t="s">
        <v>115</v>
      </c>
      <c r="B46" s="72" t="s">
        <v>29</v>
      </c>
      <c r="C46" s="52">
        <v>11934220</v>
      </c>
      <c r="D46" s="49" t="s">
        <v>137</v>
      </c>
      <c r="E46" s="57" t="s">
        <v>158</v>
      </c>
      <c r="F46" s="48" t="s">
        <v>112</v>
      </c>
      <c r="G46" s="52" t="s">
        <v>162</v>
      </c>
      <c r="H46" s="73">
        <v>10</v>
      </c>
      <c r="I46" s="61">
        <v>11558</v>
      </c>
      <c r="J46" s="76"/>
      <c r="K46" s="74"/>
      <c r="L46" s="61">
        <v>11558</v>
      </c>
      <c r="M46" s="74">
        <v>4142</v>
      </c>
      <c r="N46" s="75">
        <f t="shared" si="3"/>
        <v>1155.8</v>
      </c>
      <c r="O46" s="74"/>
      <c r="P46" s="74"/>
      <c r="Q46" s="74">
        <f t="shared" si="2"/>
        <v>5297.8</v>
      </c>
      <c r="R46" s="74">
        <f t="shared" si="1"/>
        <v>6260.2</v>
      </c>
      <c r="S46" s="19"/>
    </row>
    <row r="47" spans="1:19" ht="30" customHeight="1" x14ac:dyDescent="0.25">
      <c r="A47" s="49" t="s">
        <v>115</v>
      </c>
      <c r="B47" s="72" t="s">
        <v>29</v>
      </c>
      <c r="C47" s="52" t="s">
        <v>126</v>
      </c>
      <c r="D47" s="49" t="s">
        <v>137</v>
      </c>
      <c r="E47" s="57" t="s">
        <v>159</v>
      </c>
      <c r="F47" s="48" t="s">
        <v>112</v>
      </c>
      <c r="G47" s="52" t="s">
        <v>162</v>
      </c>
      <c r="H47" s="73">
        <v>10</v>
      </c>
      <c r="I47" s="61">
        <v>11558</v>
      </c>
      <c r="J47" s="76"/>
      <c r="K47" s="74"/>
      <c r="L47" s="61">
        <v>11558</v>
      </c>
      <c r="M47" s="74">
        <v>4142</v>
      </c>
      <c r="N47" s="75">
        <f t="shared" si="3"/>
        <v>1155.8</v>
      </c>
      <c r="O47" s="74"/>
      <c r="P47" s="74"/>
      <c r="Q47" s="74">
        <f t="shared" si="2"/>
        <v>5297.8</v>
      </c>
      <c r="R47" s="74">
        <f t="shared" si="1"/>
        <v>6260.2</v>
      </c>
      <c r="S47" s="19"/>
    </row>
    <row r="48" spans="1:19" ht="30" customHeight="1" x14ac:dyDescent="0.25">
      <c r="A48" s="49" t="s">
        <v>115</v>
      </c>
      <c r="B48" s="72" t="s">
        <v>29</v>
      </c>
      <c r="C48" s="52" t="s">
        <v>127</v>
      </c>
      <c r="D48" s="49" t="s">
        <v>137</v>
      </c>
      <c r="E48" s="57" t="s">
        <v>160</v>
      </c>
      <c r="F48" s="48" t="s">
        <v>112</v>
      </c>
      <c r="G48" s="52" t="s">
        <v>162</v>
      </c>
      <c r="H48" s="73">
        <v>10</v>
      </c>
      <c r="I48" s="61">
        <v>11558</v>
      </c>
      <c r="J48" s="76"/>
      <c r="K48" s="74"/>
      <c r="L48" s="61">
        <v>11558</v>
      </c>
      <c r="M48" s="74">
        <v>4142</v>
      </c>
      <c r="N48" s="75">
        <f t="shared" si="3"/>
        <v>1155.8</v>
      </c>
      <c r="O48" s="74"/>
      <c r="P48" s="74"/>
      <c r="Q48" s="74">
        <f t="shared" si="2"/>
        <v>5297.8</v>
      </c>
      <c r="R48" s="74">
        <f t="shared" si="1"/>
        <v>6260.2</v>
      </c>
      <c r="S48" s="19"/>
    </row>
    <row r="49" spans="1:19" ht="30" customHeight="1" x14ac:dyDescent="0.25">
      <c r="A49" s="49" t="s">
        <v>115</v>
      </c>
      <c r="B49" s="72" t="s">
        <v>29</v>
      </c>
      <c r="C49" s="52" t="s">
        <v>127</v>
      </c>
      <c r="D49" s="49" t="s">
        <v>137</v>
      </c>
      <c r="E49" s="57" t="s">
        <v>161</v>
      </c>
      <c r="F49" s="48" t="s">
        <v>112</v>
      </c>
      <c r="G49" s="52" t="s">
        <v>162</v>
      </c>
      <c r="H49" s="73">
        <v>10</v>
      </c>
      <c r="I49" s="61">
        <v>11558</v>
      </c>
      <c r="J49" s="76"/>
      <c r="K49" s="74"/>
      <c r="L49" s="61">
        <v>11558</v>
      </c>
      <c r="M49" s="74">
        <v>4142</v>
      </c>
      <c r="N49" s="75">
        <f t="shared" si="3"/>
        <v>1155.8</v>
      </c>
      <c r="O49" s="74"/>
      <c r="P49" s="74"/>
      <c r="Q49" s="74">
        <f t="shared" si="2"/>
        <v>5297.8</v>
      </c>
      <c r="R49" s="74">
        <f t="shared" si="1"/>
        <v>6260.2</v>
      </c>
      <c r="S49" s="19"/>
    </row>
    <row r="50" spans="1:19" ht="30" customHeight="1" x14ac:dyDescent="0.25">
      <c r="A50" s="49" t="s">
        <v>115</v>
      </c>
      <c r="B50" s="72" t="s">
        <v>29</v>
      </c>
      <c r="C50" s="52" t="s">
        <v>128</v>
      </c>
      <c r="D50" s="49" t="s">
        <v>137</v>
      </c>
      <c r="E50" s="58">
        <v>6882704</v>
      </c>
      <c r="F50" s="48" t="s">
        <v>112</v>
      </c>
      <c r="G50" s="52" t="s">
        <v>162</v>
      </c>
      <c r="H50" s="73">
        <v>10</v>
      </c>
      <c r="I50" s="61">
        <v>11558</v>
      </c>
      <c r="J50" s="76"/>
      <c r="K50" s="74"/>
      <c r="L50" s="61">
        <v>11558</v>
      </c>
      <c r="M50" s="74">
        <v>4142</v>
      </c>
      <c r="N50" s="75">
        <f t="shared" si="3"/>
        <v>1155.8</v>
      </c>
      <c r="O50" s="74"/>
      <c r="P50" s="74"/>
      <c r="Q50" s="74">
        <f t="shared" si="2"/>
        <v>5297.8</v>
      </c>
      <c r="R50" s="74">
        <f t="shared" si="1"/>
        <v>6260.2</v>
      </c>
      <c r="S50" s="19"/>
    </row>
    <row r="51" spans="1:19" ht="30" customHeight="1" x14ac:dyDescent="0.25">
      <c r="A51" s="49" t="s">
        <v>115</v>
      </c>
      <c r="B51" s="72" t="s">
        <v>29</v>
      </c>
      <c r="C51" s="52" t="s">
        <v>129</v>
      </c>
      <c r="D51" s="49" t="s">
        <v>137</v>
      </c>
      <c r="E51" s="58">
        <v>2283707</v>
      </c>
      <c r="F51" s="48" t="s">
        <v>112</v>
      </c>
      <c r="G51" s="52" t="s">
        <v>162</v>
      </c>
      <c r="H51" s="73">
        <v>10</v>
      </c>
      <c r="I51" s="61">
        <v>11558</v>
      </c>
      <c r="J51" s="76"/>
      <c r="K51" s="74"/>
      <c r="L51" s="61">
        <v>11558</v>
      </c>
      <c r="M51" s="74">
        <v>4142</v>
      </c>
      <c r="N51" s="75">
        <f t="shared" si="3"/>
        <v>1155.8</v>
      </c>
      <c r="O51" s="74"/>
      <c r="P51" s="74"/>
      <c r="Q51" s="74">
        <f t="shared" si="2"/>
        <v>5297.8</v>
      </c>
      <c r="R51" s="74">
        <f t="shared" si="1"/>
        <v>6260.2</v>
      </c>
      <c r="S51" s="19"/>
    </row>
    <row r="52" spans="1:19" ht="30" customHeight="1" x14ac:dyDescent="0.25">
      <c r="A52" s="49" t="s">
        <v>115</v>
      </c>
      <c r="B52" s="72" t="s">
        <v>29</v>
      </c>
      <c r="C52" s="52" t="s">
        <v>130</v>
      </c>
      <c r="D52" s="49" t="s">
        <v>137</v>
      </c>
      <c r="E52" s="58">
        <v>852442</v>
      </c>
      <c r="F52" s="48" t="s">
        <v>112</v>
      </c>
      <c r="G52" s="52" t="s">
        <v>162</v>
      </c>
      <c r="H52" s="73">
        <v>10</v>
      </c>
      <c r="I52" s="61">
        <v>11558</v>
      </c>
      <c r="J52" s="76"/>
      <c r="K52" s="74"/>
      <c r="L52" s="61">
        <v>11558</v>
      </c>
      <c r="M52" s="74">
        <v>4142</v>
      </c>
      <c r="N52" s="75">
        <f t="shared" si="3"/>
        <v>1155.8</v>
      </c>
      <c r="O52" s="74"/>
      <c r="P52" s="74"/>
      <c r="Q52" s="74">
        <f t="shared" si="2"/>
        <v>5297.8</v>
      </c>
      <c r="R52" s="74">
        <f t="shared" si="1"/>
        <v>6260.2</v>
      </c>
      <c r="S52" s="19"/>
    </row>
    <row r="53" spans="1:19" ht="30" customHeight="1" x14ac:dyDescent="0.25">
      <c r="A53" s="49" t="s">
        <v>115</v>
      </c>
      <c r="B53" s="72" t="s">
        <v>29</v>
      </c>
      <c r="C53" s="52" t="s">
        <v>131</v>
      </c>
      <c r="D53" s="49" t="s">
        <v>137</v>
      </c>
      <c r="E53" s="58">
        <v>870165</v>
      </c>
      <c r="F53" s="48" t="s">
        <v>112</v>
      </c>
      <c r="G53" s="52" t="s">
        <v>162</v>
      </c>
      <c r="H53" s="73">
        <v>10</v>
      </c>
      <c r="I53" s="61">
        <v>11558</v>
      </c>
      <c r="J53" s="76"/>
      <c r="K53" s="74"/>
      <c r="L53" s="61">
        <v>11558</v>
      </c>
      <c r="M53" s="74">
        <v>4142</v>
      </c>
      <c r="N53" s="75">
        <f t="shared" si="3"/>
        <v>1155.8</v>
      </c>
      <c r="O53" s="74"/>
      <c r="P53" s="74"/>
      <c r="Q53" s="74">
        <f t="shared" si="2"/>
        <v>5297.8</v>
      </c>
      <c r="R53" s="74">
        <f t="shared" si="1"/>
        <v>6260.2</v>
      </c>
      <c r="S53" s="19"/>
    </row>
    <row r="54" spans="1:19" ht="30" customHeight="1" x14ac:dyDescent="0.25">
      <c r="A54" s="49" t="s">
        <v>115</v>
      </c>
      <c r="B54" s="72" t="s">
        <v>29</v>
      </c>
      <c r="C54" s="52" t="s">
        <v>132</v>
      </c>
      <c r="D54" s="49" t="s">
        <v>137</v>
      </c>
      <c r="E54" s="58">
        <v>410317</v>
      </c>
      <c r="F54" s="48" t="s">
        <v>112</v>
      </c>
      <c r="G54" s="52" t="s">
        <v>162</v>
      </c>
      <c r="H54" s="73">
        <v>10</v>
      </c>
      <c r="I54" s="61">
        <v>11558</v>
      </c>
      <c r="J54" s="76"/>
      <c r="K54" s="74"/>
      <c r="L54" s="61">
        <v>11558</v>
      </c>
      <c r="M54" s="74">
        <v>4142</v>
      </c>
      <c r="N54" s="75">
        <f t="shared" si="3"/>
        <v>1155.8</v>
      </c>
      <c r="O54" s="74"/>
      <c r="P54" s="74"/>
      <c r="Q54" s="74">
        <f t="shared" si="2"/>
        <v>5297.8</v>
      </c>
      <c r="R54" s="74">
        <f t="shared" si="1"/>
        <v>6260.2</v>
      </c>
      <c r="S54" s="19"/>
    </row>
    <row r="55" spans="1:19" ht="30" customHeight="1" x14ac:dyDescent="0.25">
      <c r="A55" s="49" t="s">
        <v>115</v>
      </c>
      <c r="B55" s="72" t="s">
        <v>29</v>
      </c>
      <c r="C55" s="52" t="s">
        <v>133</v>
      </c>
      <c r="D55" s="49" t="s">
        <v>137</v>
      </c>
      <c r="E55" s="58">
        <v>426754</v>
      </c>
      <c r="F55" s="48" t="s">
        <v>112</v>
      </c>
      <c r="G55" s="52" t="s">
        <v>162</v>
      </c>
      <c r="H55" s="73">
        <v>10</v>
      </c>
      <c r="I55" s="61">
        <v>11558</v>
      </c>
      <c r="J55" s="76"/>
      <c r="K55" s="74"/>
      <c r="L55" s="61">
        <v>11558</v>
      </c>
      <c r="M55" s="74">
        <v>4142</v>
      </c>
      <c r="N55" s="75">
        <f t="shared" si="3"/>
        <v>1155.8</v>
      </c>
      <c r="O55" s="74"/>
      <c r="P55" s="74"/>
      <c r="Q55" s="74">
        <f t="shared" si="2"/>
        <v>5297.8</v>
      </c>
      <c r="R55" s="74">
        <f t="shared" si="1"/>
        <v>6260.2</v>
      </c>
      <c r="S55" s="19"/>
    </row>
    <row r="56" spans="1:19" ht="30" customHeight="1" x14ac:dyDescent="0.25">
      <c r="A56" s="49" t="s">
        <v>115</v>
      </c>
      <c r="B56" s="72" t="s">
        <v>29</v>
      </c>
      <c r="C56" s="52" t="s">
        <v>134</v>
      </c>
      <c r="D56" s="49" t="s">
        <v>137</v>
      </c>
      <c r="E56" s="58">
        <v>5081127658</v>
      </c>
      <c r="F56" s="48" t="s">
        <v>112</v>
      </c>
      <c r="G56" s="52" t="s">
        <v>162</v>
      </c>
      <c r="H56" s="73">
        <v>10</v>
      </c>
      <c r="I56" s="61">
        <v>11558</v>
      </c>
      <c r="J56" s="76"/>
      <c r="K56" s="74"/>
      <c r="L56" s="61">
        <v>11558</v>
      </c>
      <c r="M56" s="74">
        <v>4142</v>
      </c>
      <c r="N56" s="75">
        <f t="shared" si="3"/>
        <v>1155.8</v>
      </c>
      <c r="O56" s="74"/>
      <c r="P56" s="74"/>
      <c r="Q56" s="74">
        <f t="shared" si="2"/>
        <v>5297.8</v>
      </c>
      <c r="R56" s="74">
        <f t="shared" si="1"/>
        <v>6260.2</v>
      </c>
      <c r="S56" s="19"/>
    </row>
    <row r="57" spans="1:19" ht="30" customHeight="1" x14ac:dyDescent="0.25">
      <c r="A57" s="49" t="s">
        <v>115</v>
      </c>
      <c r="B57" s="72" t="s">
        <v>29</v>
      </c>
      <c r="C57" s="49" t="s">
        <v>80</v>
      </c>
      <c r="D57" s="49" t="s">
        <v>138</v>
      </c>
      <c r="E57" s="59" t="s">
        <v>80</v>
      </c>
      <c r="F57" s="48" t="s">
        <v>112</v>
      </c>
      <c r="G57" s="49" t="s">
        <v>162</v>
      </c>
      <c r="H57" s="73">
        <v>10</v>
      </c>
      <c r="I57" s="61">
        <v>16000</v>
      </c>
      <c r="J57" s="76"/>
      <c r="K57" s="74"/>
      <c r="L57" s="61">
        <v>16000</v>
      </c>
      <c r="M57" s="74">
        <v>5467</v>
      </c>
      <c r="N57" s="75">
        <f t="shared" si="3"/>
        <v>1600</v>
      </c>
      <c r="O57" s="74"/>
      <c r="P57" s="74"/>
      <c r="Q57" s="74">
        <f t="shared" si="2"/>
        <v>7067</v>
      </c>
      <c r="R57" s="74">
        <f t="shared" si="1"/>
        <v>8933</v>
      </c>
      <c r="S57" s="19"/>
    </row>
    <row r="58" spans="1:19" ht="30" customHeight="1" x14ac:dyDescent="0.25">
      <c r="A58" s="49" t="s">
        <v>115</v>
      </c>
      <c r="B58" s="72" t="s">
        <v>29</v>
      </c>
      <c r="C58" s="49" t="s">
        <v>80</v>
      </c>
      <c r="D58" s="49" t="s">
        <v>138</v>
      </c>
      <c r="E58" s="59" t="s">
        <v>80</v>
      </c>
      <c r="F58" s="48" t="s">
        <v>112</v>
      </c>
      <c r="G58" s="49" t="s">
        <v>162</v>
      </c>
      <c r="H58" s="73">
        <v>10</v>
      </c>
      <c r="I58" s="61">
        <v>16000</v>
      </c>
      <c r="J58" s="76"/>
      <c r="K58" s="74"/>
      <c r="L58" s="61">
        <v>16000</v>
      </c>
      <c r="M58" s="74">
        <v>5467</v>
      </c>
      <c r="N58" s="75">
        <f t="shared" si="3"/>
        <v>1600</v>
      </c>
      <c r="O58" s="74"/>
      <c r="P58" s="74"/>
      <c r="Q58" s="74">
        <f t="shared" si="2"/>
        <v>7067</v>
      </c>
      <c r="R58" s="74">
        <f t="shared" si="1"/>
        <v>8933</v>
      </c>
      <c r="S58" s="19"/>
    </row>
    <row r="59" spans="1:19" ht="30" customHeight="1" x14ac:dyDescent="0.25">
      <c r="A59" s="49" t="s">
        <v>115</v>
      </c>
      <c r="B59" s="72" t="s">
        <v>29</v>
      </c>
      <c r="C59" s="49" t="s">
        <v>80</v>
      </c>
      <c r="D59" s="49" t="s">
        <v>139</v>
      </c>
      <c r="E59" s="59" t="s">
        <v>80</v>
      </c>
      <c r="F59" s="48" t="s">
        <v>112</v>
      </c>
      <c r="G59" s="49" t="s">
        <v>162</v>
      </c>
      <c r="H59" s="73">
        <v>10</v>
      </c>
      <c r="I59" s="61">
        <v>27500</v>
      </c>
      <c r="J59" s="76"/>
      <c r="K59" s="74"/>
      <c r="L59" s="61">
        <v>27500</v>
      </c>
      <c r="M59" s="74">
        <v>9167</v>
      </c>
      <c r="N59" s="75">
        <f t="shared" si="3"/>
        <v>2750</v>
      </c>
      <c r="O59" s="74"/>
      <c r="P59" s="74"/>
      <c r="Q59" s="74">
        <f t="shared" si="2"/>
        <v>11917</v>
      </c>
      <c r="R59" s="74">
        <f t="shared" si="1"/>
        <v>15583</v>
      </c>
      <c r="S59" s="19"/>
    </row>
    <row r="60" spans="1:19" ht="30" customHeight="1" x14ac:dyDescent="0.25">
      <c r="A60" s="49" t="s">
        <v>115</v>
      </c>
      <c r="B60" s="72" t="s">
        <v>29</v>
      </c>
      <c r="C60" s="49" t="s">
        <v>80</v>
      </c>
      <c r="D60" s="49" t="s">
        <v>139</v>
      </c>
      <c r="E60" s="59" t="s">
        <v>80</v>
      </c>
      <c r="F60" s="48" t="s">
        <v>112</v>
      </c>
      <c r="G60" s="49" t="s">
        <v>162</v>
      </c>
      <c r="H60" s="73">
        <v>10</v>
      </c>
      <c r="I60" s="61">
        <v>27500</v>
      </c>
      <c r="J60" s="76"/>
      <c r="K60" s="74"/>
      <c r="L60" s="61">
        <v>27500</v>
      </c>
      <c r="M60" s="74">
        <v>9167</v>
      </c>
      <c r="N60" s="75">
        <f t="shared" si="3"/>
        <v>2750</v>
      </c>
      <c r="O60" s="74"/>
      <c r="P60" s="74"/>
      <c r="Q60" s="74">
        <f t="shared" si="2"/>
        <v>11917</v>
      </c>
      <c r="R60" s="74">
        <f t="shared" si="1"/>
        <v>15583</v>
      </c>
      <c r="S60" s="19"/>
    </row>
    <row r="61" spans="1:19" ht="30" customHeight="1" x14ac:dyDescent="0.25">
      <c r="A61" s="49" t="s">
        <v>115</v>
      </c>
      <c r="B61" s="72" t="s">
        <v>29</v>
      </c>
      <c r="C61" s="49" t="s">
        <v>80</v>
      </c>
      <c r="D61" s="49" t="s">
        <v>140</v>
      </c>
      <c r="E61" s="59" t="s">
        <v>80</v>
      </c>
      <c r="F61" s="48" t="s">
        <v>112</v>
      </c>
      <c r="G61" s="49" t="s">
        <v>162</v>
      </c>
      <c r="H61" s="73">
        <v>10</v>
      </c>
      <c r="I61" s="61">
        <v>19750</v>
      </c>
      <c r="J61" s="76"/>
      <c r="K61" s="74"/>
      <c r="L61" s="61">
        <v>19750</v>
      </c>
      <c r="M61" s="74">
        <v>6583</v>
      </c>
      <c r="N61" s="75">
        <f t="shared" si="3"/>
        <v>1975</v>
      </c>
      <c r="O61" s="74"/>
      <c r="P61" s="74"/>
      <c r="Q61" s="74">
        <f t="shared" si="2"/>
        <v>8558</v>
      </c>
      <c r="R61" s="74">
        <f t="shared" si="1"/>
        <v>11192</v>
      </c>
      <c r="S61" s="19"/>
    </row>
    <row r="62" spans="1:19" ht="30" customHeight="1" x14ac:dyDescent="0.25">
      <c r="A62" s="49" t="s">
        <v>115</v>
      </c>
      <c r="B62" s="72" t="s">
        <v>29</v>
      </c>
      <c r="C62" s="49" t="s">
        <v>80</v>
      </c>
      <c r="D62" s="49" t="s">
        <v>141</v>
      </c>
      <c r="E62" s="59" t="s">
        <v>80</v>
      </c>
      <c r="F62" s="48" t="s">
        <v>112</v>
      </c>
      <c r="G62" s="49" t="s">
        <v>162</v>
      </c>
      <c r="H62" s="73">
        <v>10</v>
      </c>
      <c r="I62" s="61">
        <v>19900</v>
      </c>
      <c r="J62" s="76"/>
      <c r="K62" s="74"/>
      <c r="L62" s="61">
        <v>19900</v>
      </c>
      <c r="M62" s="74">
        <v>6633</v>
      </c>
      <c r="N62" s="75">
        <f t="shared" si="3"/>
        <v>1990</v>
      </c>
      <c r="O62" s="74"/>
      <c r="P62" s="74"/>
      <c r="Q62" s="74">
        <f t="shared" si="2"/>
        <v>8623</v>
      </c>
      <c r="R62" s="74">
        <f t="shared" si="1"/>
        <v>11277</v>
      </c>
      <c r="S62" s="19"/>
    </row>
    <row r="63" spans="1:19" ht="30" customHeight="1" x14ac:dyDescent="0.25">
      <c r="A63" s="52">
        <v>2016</v>
      </c>
      <c r="B63" s="72" t="s">
        <v>29</v>
      </c>
      <c r="C63" s="79" t="s">
        <v>164</v>
      </c>
      <c r="D63" s="52" t="s">
        <v>183</v>
      </c>
      <c r="E63" s="62" t="s">
        <v>80</v>
      </c>
      <c r="F63" s="48" t="s">
        <v>112</v>
      </c>
      <c r="G63" s="62" t="s">
        <v>210</v>
      </c>
      <c r="H63" s="73">
        <v>10</v>
      </c>
      <c r="I63" s="54">
        <v>61740</v>
      </c>
      <c r="J63" s="76"/>
      <c r="K63" s="74"/>
      <c r="L63" s="54">
        <v>61740</v>
      </c>
      <c r="M63" s="74">
        <v>15950</v>
      </c>
      <c r="N63" s="75">
        <f t="shared" si="3"/>
        <v>6174</v>
      </c>
      <c r="O63" s="74"/>
      <c r="P63" s="74"/>
      <c r="Q63" s="74">
        <f t="shared" si="2"/>
        <v>22124</v>
      </c>
      <c r="R63" s="74">
        <f t="shared" si="1"/>
        <v>39616</v>
      </c>
      <c r="S63" s="19"/>
    </row>
    <row r="64" spans="1:19" ht="30" customHeight="1" x14ac:dyDescent="0.25">
      <c r="A64" s="52">
        <v>2016</v>
      </c>
      <c r="B64" s="72" t="s">
        <v>29</v>
      </c>
      <c r="C64" s="79" t="s">
        <v>165</v>
      </c>
      <c r="D64" s="52" t="s">
        <v>183</v>
      </c>
      <c r="E64" s="62" t="s">
        <v>80</v>
      </c>
      <c r="F64" s="48" t="s">
        <v>112</v>
      </c>
      <c r="G64" s="62" t="s">
        <v>210</v>
      </c>
      <c r="H64" s="73">
        <v>10</v>
      </c>
      <c r="I64" s="54">
        <v>61740</v>
      </c>
      <c r="J64" s="76"/>
      <c r="K64" s="74"/>
      <c r="L64" s="54">
        <v>61740</v>
      </c>
      <c r="M64" s="74">
        <v>15950</v>
      </c>
      <c r="N64" s="75">
        <f t="shared" si="3"/>
        <v>6174</v>
      </c>
      <c r="O64" s="74"/>
      <c r="P64" s="74"/>
      <c r="Q64" s="74">
        <f t="shared" si="2"/>
        <v>22124</v>
      </c>
      <c r="R64" s="74">
        <f t="shared" si="1"/>
        <v>39616</v>
      </c>
      <c r="S64" s="19"/>
    </row>
    <row r="65" spans="1:19" ht="30" customHeight="1" x14ac:dyDescent="0.25">
      <c r="A65" s="52">
        <v>2016</v>
      </c>
      <c r="B65" s="72" t="s">
        <v>29</v>
      </c>
      <c r="C65" s="52" t="s">
        <v>166</v>
      </c>
      <c r="D65" s="52" t="s">
        <v>184</v>
      </c>
      <c r="E65" s="62" t="s">
        <v>80</v>
      </c>
      <c r="F65" s="48" t="s">
        <v>112</v>
      </c>
      <c r="G65" s="62" t="s">
        <v>210</v>
      </c>
      <c r="H65" s="73">
        <v>10</v>
      </c>
      <c r="I65" s="54">
        <v>204110</v>
      </c>
      <c r="J65" s="76"/>
      <c r="K65" s="74"/>
      <c r="L65" s="54">
        <v>204110</v>
      </c>
      <c r="M65" s="74">
        <v>47626</v>
      </c>
      <c r="N65" s="75">
        <f t="shared" si="3"/>
        <v>20411</v>
      </c>
      <c r="O65" s="74"/>
      <c r="P65" s="74"/>
      <c r="Q65" s="74">
        <f t="shared" si="2"/>
        <v>68037</v>
      </c>
      <c r="R65" s="74">
        <f t="shared" si="1"/>
        <v>136073</v>
      </c>
      <c r="S65" s="19"/>
    </row>
    <row r="66" spans="1:19" ht="30" customHeight="1" x14ac:dyDescent="0.25">
      <c r="A66" s="52">
        <v>2016</v>
      </c>
      <c r="B66" s="72" t="s">
        <v>29</v>
      </c>
      <c r="C66" s="52" t="s">
        <v>167</v>
      </c>
      <c r="D66" s="52" t="s">
        <v>185</v>
      </c>
      <c r="E66" s="62" t="s">
        <v>80</v>
      </c>
      <c r="F66" s="48" t="s">
        <v>112</v>
      </c>
      <c r="G66" s="62" t="s">
        <v>210</v>
      </c>
      <c r="H66" s="73">
        <v>10</v>
      </c>
      <c r="I66" s="54">
        <v>204111</v>
      </c>
      <c r="J66" s="76"/>
      <c r="K66" s="74"/>
      <c r="L66" s="54">
        <v>204111</v>
      </c>
      <c r="M66" s="74">
        <v>47626</v>
      </c>
      <c r="N66" s="75">
        <f t="shared" si="3"/>
        <v>20411.099999999999</v>
      </c>
      <c r="O66" s="74"/>
      <c r="P66" s="74"/>
      <c r="Q66" s="74">
        <f t="shared" si="2"/>
        <v>68037.100000000006</v>
      </c>
      <c r="R66" s="74">
        <f t="shared" si="1"/>
        <v>136073.9</v>
      </c>
      <c r="S66" s="19"/>
    </row>
    <row r="67" spans="1:19" ht="30" customHeight="1" x14ac:dyDescent="0.25">
      <c r="A67" s="52">
        <v>2016</v>
      </c>
      <c r="B67" s="72" t="s">
        <v>29</v>
      </c>
      <c r="C67" s="52" t="s">
        <v>168</v>
      </c>
      <c r="D67" s="52" t="s">
        <v>186</v>
      </c>
      <c r="E67" s="62" t="s">
        <v>80</v>
      </c>
      <c r="F67" s="48" t="s">
        <v>112</v>
      </c>
      <c r="G67" s="62" t="s">
        <v>210</v>
      </c>
      <c r="H67" s="73">
        <v>10</v>
      </c>
      <c r="I67" s="54">
        <v>39092</v>
      </c>
      <c r="J67" s="76"/>
      <c r="K67" s="74"/>
      <c r="L67" s="54">
        <v>39092</v>
      </c>
      <c r="M67" s="74">
        <v>9121</v>
      </c>
      <c r="N67" s="75">
        <f t="shared" si="3"/>
        <v>3909.2</v>
      </c>
      <c r="O67" s="74"/>
      <c r="P67" s="74"/>
      <c r="Q67" s="74">
        <f t="shared" si="2"/>
        <v>13030.2</v>
      </c>
      <c r="R67" s="74">
        <f t="shared" si="1"/>
        <v>26061.8</v>
      </c>
      <c r="S67" s="19"/>
    </row>
    <row r="68" spans="1:19" ht="30" customHeight="1" x14ac:dyDescent="0.25">
      <c r="A68" s="52">
        <v>2016</v>
      </c>
      <c r="B68" s="72" t="s">
        <v>29</v>
      </c>
      <c r="C68" s="52" t="s">
        <v>168</v>
      </c>
      <c r="D68" s="52" t="s">
        <v>186</v>
      </c>
      <c r="E68" s="62" t="s">
        <v>80</v>
      </c>
      <c r="F68" s="48" t="s">
        <v>112</v>
      </c>
      <c r="G68" s="62" t="s">
        <v>210</v>
      </c>
      <c r="H68" s="73">
        <v>10</v>
      </c>
      <c r="I68" s="54">
        <v>39092</v>
      </c>
      <c r="J68" s="76"/>
      <c r="K68" s="74"/>
      <c r="L68" s="54">
        <v>39092</v>
      </c>
      <c r="M68" s="74">
        <v>9121</v>
      </c>
      <c r="N68" s="75">
        <f t="shared" si="3"/>
        <v>3909.2</v>
      </c>
      <c r="O68" s="74"/>
      <c r="P68" s="74"/>
      <c r="Q68" s="74">
        <f t="shared" si="2"/>
        <v>13030.2</v>
      </c>
      <c r="R68" s="74">
        <f t="shared" si="1"/>
        <v>26061.8</v>
      </c>
      <c r="S68" s="19"/>
    </row>
    <row r="69" spans="1:19" ht="30" customHeight="1" x14ac:dyDescent="0.25">
      <c r="A69" s="49" t="s">
        <v>163</v>
      </c>
      <c r="B69" s="72" t="s">
        <v>29</v>
      </c>
      <c r="C69" s="49" t="s">
        <v>169</v>
      </c>
      <c r="D69" s="49" t="s">
        <v>187</v>
      </c>
      <c r="E69" s="56" t="s">
        <v>80</v>
      </c>
      <c r="F69" s="48" t="s">
        <v>112</v>
      </c>
      <c r="G69" s="56" t="s">
        <v>210</v>
      </c>
      <c r="H69" s="73">
        <v>10</v>
      </c>
      <c r="I69" s="54">
        <v>68865.88</v>
      </c>
      <c r="J69" s="76"/>
      <c r="K69" s="74"/>
      <c r="L69" s="54">
        <v>68865.88</v>
      </c>
      <c r="M69" s="74">
        <v>15495</v>
      </c>
      <c r="N69" s="75">
        <f t="shared" si="3"/>
        <v>6886.5880000000006</v>
      </c>
      <c r="O69" s="74"/>
      <c r="P69" s="74"/>
      <c r="Q69" s="74">
        <f t="shared" si="2"/>
        <v>22381.588</v>
      </c>
      <c r="R69" s="74">
        <f t="shared" si="1"/>
        <v>46484.292000000001</v>
      </c>
      <c r="S69" s="19"/>
    </row>
    <row r="70" spans="1:19" ht="30" customHeight="1" x14ac:dyDescent="0.25">
      <c r="A70" s="49" t="s">
        <v>163</v>
      </c>
      <c r="B70" s="72" t="s">
        <v>29</v>
      </c>
      <c r="C70" s="49" t="s">
        <v>170</v>
      </c>
      <c r="D70" s="49" t="s">
        <v>188</v>
      </c>
      <c r="E70" s="56" t="s">
        <v>80</v>
      </c>
      <c r="F70" s="48" t="s">
        <v>112</v>
      </c>
      <c r="G70" s="56" t="s">
        <v>211</v>
      </c>
      <c r="H70" s="73">
        <v>10</v>
      </c>
      <c r="I70" s="54">
        <v>445893.201</v>
      </c>
      <c r="J70" s="76"/>
      <c r="K70" s="74"/>
      <c r="L70" s="54">
        <v>445893.201</v>
      </c>
      <c r="M70" s="74">
        <v>100326</v>
      </c>
      <c r="N70" s="75">
        <f t="shared" si="3"/>
        <v>44589.320099999997</v>
      </c>
      <c r="O70" s="74"/>
      <c r="P70" s="74"/>
      <c r="Q70" s="74">
        <f t="shared" si="2"/>
        <v>144915.32010000001</v>
      </c>
      <c r="R70" s="74">
        <f t="shared" si="1"/>
        <v>300977.88089999999</v>
      </c>
      <c r="S70" s="19"/>
    </row>
    <row r="71" spans="1:19" ht="30" customHeight="1" x14ac:dyDescent="0.25">
      <c r="A71" s="49" t="s">
        <v>163</v>
      </c>
      <c r="B71" s="72" t="s">
        <v>29</v>
      </c>
      <c r="C71" s="49" t="s">
        <v>171</v>
      </c>
      <c r="D71" s="49" t="s">
        <v>189</v>
      </c>
      <c r="E71" s="56" t="s">
        <v>80</v>
      </c>
      <c r="F71" s="48" t="s">
        <v>112</v>
      </c>
      <c r="G71" s="56" t="s">
        <v>211</v>
      </c>
      <c r="H71" s="73">
        <v>10</v>
      </c>
      <c r="I71" s="54">
        <v>93422.7</v>
      </c>
      <c r="J71" s="76"/>
      <c r="K71" s="74"/>
      <c r="L71" s="54">
        <v>93422.7</v>
      </c>
      <c r="M71" s="74">
        <v>21020</v>
      </c>
      <c r="N71" s="75">
        <f t="shared" si="3"/>
        <v>9342.27</v>
      </c>
      <c r="O71" s="74"/>
      <c r="P71" s="74"/>
      <c r="Q71" s="74">
        <f t="shared" si="2"/>
        <v>30362.27</v>
      </c>
      <c r="R71" s="74">
        <f t="shared" si="1"/>
        <v>63060.429999999993</v>
      </c>
      <c r="S71" s="19"/>
    </row>
    <row r="72" spans="1:19" ht="30" customHeight="1" x14ac:dyDescent="0.25">
      <c r="A72" s="49" t="s">
        <v>163</v>
      </c>
      <c r="B72" s="72" t="s">
        <v>29</v>
      </c>
      <c r="C72" s="49" t="s">
        <v>172</v>
      </c>
      <c r="D72" s="49" t="s">
        <v>190</v>
      </c>
      <c r="E72" s="56" t="s">
        <v>200</v>
      </c>
      <c r="F72" s="48" t="s">
        <v>112</v>
      </c>
      <c r="G72" s="56" t="s">
        <v>210</v>
      </c>
      <c r="H72" s="73">
        <v>10</v>
      </c>
      <c r="I72" s="54">
        <v>4671</v>
      </c>
      <c r="J72" s="76"/>
      <c r="K72" s="74"/>
      <c r="L72" s="54">
        <v>4671</v>
      </c>
      <c r="M72" s="74">
        <v>1012</v>
      </c>
      <c r="N72" s="75">
        <f t="shared" si="3"/>
        <v>467.1</v>
      </c>
      <c r="O72" s="74"/>
      <c r="P72" s="74"/>
      <c r="Q72" s="74">
        <f t="shared" si="2"/>
        <v>1479.1</v>
      </c>
      <c r="R72" s="74">
        <f t="shared" si="1"/>
        <v>3191.9</v>
      </c>
      <c r="S72" s="19"/>
    </row>
    <row r="73" spans="1:19" ht="30" customHeight="1" x14ac:dyDescent="0.25">
      <c r="A73" s="49" t="s">
        <v>163</v>
      </c>
      <c r="B73" s="72" t="s">
        <v>29</v>
      </c>
      <c r="C73" s="49" t="s">
        <v>126</v>
      </c>
      <c r="D73" s="49" t="s">
        <v>191</v>
      </c>
      <c r="E73" s="56" t="s">
        <v>201</v>
      </c>
      <c r="F73" s="48" t="s">
        <v>112</v>
      </c>
      <c r="G73" s="56" t="s">
        <v>210</v>
      </c>
      <c r="H73" s="73">
        <v>10</v>
      </c>
      <c r="I73" s="54">
        <v>4671</v>
      </c>
      <c r="J73" s="76"/>
      <c r="K73" s="74"/>
      <c r="L73" s="54">
        <v>4671</v>
      </c>
      <c r="M73" s="74">
        <v>1012</v>
      </c>
      <c r="N73" s="75">
        <f t="shared" si="3"/>
        <v>467.1</v>
      </c>
      <c r="O73" s="74"/>
      <c r="P73" s="74"/>
      <c r="Q73" s="74">
        <f t="shared" si="2"/>
        <v>1479.1</v>
      </c>
      <c r="R73" s="74">
        <f t="shared" si="1"/>
        <v>3191.9</v>
      </c>
      <c r="S73" s="19"/>
    </row>
    <row r="74" spans="1:19" ht="30" customHeight="1" x14ac:dyDescent="0.25">
      <c r="A74" s="49" t="s">
        <v>163</v>
      </c>
      <c r="B74" s="72" t="s">
        <v>29</v>
      </c>
      <c r="C74" s="49" t="s">
        <v>173</v>
      </c>
      <c r="D74" s="49" t="s">
        <v>192</v>
      </c>
      <c r="E74" s="56" t="s">
        <v>202</v>
      </c>
      <c r="F74" s="48" t="s">
        <v>112</v>
      </c>
      <c r="G74" s="56" t="s">
        <v>210</v>
      </c>
      <c r="H74" s="73">
        <v>10</v>
      </c>
      <c r="I74" s="54">
        <v>4671</v>
      </c>
      <c r="J74" s="76"/>
      <c r="K74" s="74"/>
      <c r="L74" s="54">
        <v>4671</v>
      </c>
      <c r="M74" s="74">
        <v>1012</v>
      </c>
      <c r="N74" s="75">
        <f t="shared" si="3"/>
        <v>467.1</v>
      </c>
      <c r="O74" s="74"/>
      <c r="P74" s="74"/>
      <c r="Q74" s="74">
        <f t="shared" si="2"/>
        <v>1479.1</v>
      </c>
      <c r="R74" s="74">
        <f t="shared" si="1"/>
        <v>3191.9</v>
      </c>
      <c r="S74" s="19"/>
    </row>
    <row r="75" spans="1:19" ht="30" customHeight="1" x14ac:dyDescent="0.25">
      <c r="A75" s="49" t="s">
        <v>163</v>
      </c>
      <c r="B75" s="72" t="s">
        <v>29</v>
      </c>
      <c r="C75" s="49" t="s">
        <v>174</v>
      </c>
      <c r="D75" s="49" t="s">
        <v>193</v>
      </c>
      <c r="E75" s="56" t="s">
        <v>203</v>
      </c>
      <c r="F75" s="48" t="s">
        <v>112</v>
      </c>
      <c r="G75" s="56" t="s">
        <v>210</v>
      </c>
      <c r="H75" s="73">
        <v>10</v>
      </c>
      <c r="I75" s="54">
        <v>4672</v>
      </c>
      <c r="J75" s="76"/>
      <c r="K75" s="74"/>
      <c r="L75" s="54">
        <v>4672</v>
      </c>
      <c r="M75" s="74">
        <v>1012</v>
      </c>
      <c r="N75" s="75">
        <f t="shared" si="3"/>
        <v>467.2</v>
      </c>
      <c r="O75" s="74"/>
      <c r="P75" s="74"/>
      <c r="Q75" s="74">
        <f t="shared" si="2"/>
        <v>1479.2</v>
      </c>
      <c r="R75" s="74">
        <f t="shared" si="1"/>
        <v>3192.8</v>
      </c>
      <c r="S75" s="19"/>
    </row>
    <row r="76" spans="1:19" ht="30" customHeight="1" x14ac:dyDescent="0.25">
      <c r="A76" s="49" t="s">
        <v>163</v>
      </c>
      <c r="B76" s="72" t="s">
        <v>29</v>
      </c>
      <c r="C76" s="49" t="s">
        <v>175</v>
      </c>
      <c r="D76" s="49" t="s">
        <v>194</v>
      </c>
      <c r="E76" s="56" t="s">
        <v>204</v>
      </c>
      <c r="F76" s="48" t="s">
        <v>112</v>
      </c>
      <c r="G76" s="56" t="s">
        <v>210</v>
      </c>
      <c r="H76" s="73">
        <v>10</v>
      </c>
      <c r="I76" s="54">
        <v>4671</v>
      </c>
      <c r="J76" s="76"/>
      <c r="K76" s="74"/>
      <c r="L76" s="54">
        <v>4671</v>
      </c>
      <c r="M76" s="74">
        <v>1012</v>
      </c>
      <c r="N76" s="75">
        <f t="shared" si="3"/>
        <v>467.1</v>
      </c>
      <c r="O76" s="74"/>
      <c r="P76" s="74"/>
      <c r="Q76" s="74">
        <f t="shared" si="2"/>
        <v>1479.1</v>
      </c>
      <c r="R76" s="74">
        <f t="shared" si="1"/>
        <v>3191.9</v>
      </c>
      <c r="S76" s="19"/>
    </row>
    <row r="77" spans="1:19" ht="30" customHeight="1" x14ac:dyDescent="0.25">
      <c r="A77" s="49" t="s">
        <v>163</v>
      </c>
      <c r="B77" s="72" t="s">
        <v>29</v>
      </c>
      <c r="C77" s="49" t="s">
        <v>172</v>
      </c>
      <c r="D77" s="49" t="s">
        <v>195</v>
      </c>
      <c r="E77" s="56" t="s">
        <v>205</v>
      </c>
      <c r="F77" s="48" t="s">
        <v>112</v>
      </c>
      <c r="G77" s="56" t="s">
        <v>210</v>
      </c>
      <c r="H77" s="73">
        <v>10</v>
      </c>
      <c r="I77" s="54">
        <v>4671</v>
      </c>
      <c r="J77" s="76"/>
      <c r="K77" s="74"/>
      <c r="L77" s="54">
        <v>4671</v>
      </c>
      <c r="M77" s="74">
        <v>1012</v>
      </c>
      <c r="N77" s="75">
        <f t="shared" si="3"/>
        <v>467.1</v>
      </c>
      <c r="O77" s="74"/>
      <c r="P77" s="74"/>
      <c r="Q77" s="74">
        <f t="shared" si="2"/>
        <v>1479.1</v>
      </c>
      <c r="R77" s="74">
        <f t="shared" si="1"/>
        <v>3191.9</v>
      </c>
      <c r="S77" s="19"/>
    </row>
    <row r="78" spans="1:19" ht="30" customHeight="1" x14ac:dyDescent="0.25">
      <c r="A78" s="49" t="s">
        <v>163</v>
      </c>
      <c r="B78" s="72" t="s">
        <v>29</v>
      </c>
      <c r="C78" s="49" t="s">
        <v>176</v>
      </c>
      <c r="D78" s="49" t="s">
        <v>196</v>
      </c>
      <c r="E78" s="56" t="s">
        <v>176</v>
      </c>
      <c r="F78" s="48" t="s">
        <v>112</v>
      </c>
      <c r="G78" s="56" t="s">
        <v>210</v>
      </c>
      <c r="H78" s="73">
        <v>10</v>
      </c>
      <c r="I78" s="54">
        <v>4671</v>
      </c>
      <c r="J78" s="76"/>
      <c r="K78" s="74"/>
      <c r="L78" s="54">
        <v>4671</v>
      </c>
      <c r="M78" s="74">
        <v>1012</v>
      </c>
      <c r="N78" s="75">
        <f t="shared" si="3"/>
        <v>467.1</v>
      </c>
      <c r="O78" s="74"/>
      <c r="P78" s="74"/>
      <c r="Q78" s="74">
        <f t="shared" si="2"/>
        <v>1479.1</v>
      </c>
      <c r="R78" s="74">
        <f t="shared" si="1"/>
        <v>3191.9</v>
      </c>
      <c r="S78" s="19"/>
    </row>
    <row r="79" spans="1:19" ht="30" customHeight="1" x14ac:dyDescent="0.25">
      <c r="A79" s="49" t="s">
        <v>163</v>
      </c>
      <c r="B79" s="72" t="s">
        <v>29</v>
      </c>
      <c r="C79" s="49" t="s">
        <v>177</v>
      </c>
      <c r="D79" s="49" t="s">
        <v>195</v>
      </c>
      <c r="E79" s="56" t="s">
        <v>206</v>
      </c>
      <c r="F79" s="48" t="s">
        <v>112</v>
      </c>
      <c r="G79" s="56" t="s">
        <v>210</v>
      </c>
      <c r="H79" s="73">
        <v>10</v>
      </c>
      <c r="I79" s="54">
        <v>4671</v>
      </c>
      <c r="J79" s="76"/>
      <c r="K79" s="74"/>
      <c r="L79" s="54">
        <v>4671</v>
      </c>
      <c r="M79" s="74">
        <v>1012</v>
      </c>
      <c r="N79" s="75">
        <f t="shared" si="3"/>
        <v>467.1</v>
      </c>
      <c r="O79" s="74"/>
      <c r="P79" s="74"/>
      <c r="Q79" s="74">
        <f t="shared" si="2"/>
        <v>1479.1</v>
      </c>
      <c r="R79" s="74">
        <f t="shared" si="1"/>
        <v>3191.9</v>
      </c>
      <c r="S79" s="19"/>
    </row>
    <row r="80" spans="1:19" ht="30" customHeight="1" x14ac:dyDescent="0.25">
      <c r="A80" s="49" t="s">
        <v>163</v>
      </c>
      <c r="B80" s="72" t="s">
        <v>29</v>
      </c>
      <c r="C80" s="49" t="s">
        <v>178</v>
      </c>
      <c r="D80" s="49" t="s">
        <v>192</v>
      </c>
      <c r="E80" s="56" t="s">
        <v>207</v>
      </c>
      <c r="F80" s="48" t="s">
        <v>112</v>
      </c>
      <c r="G80" s="56" t="s">
        <v>210</v>
      </c>
      <c r="H80" s="73">
        <v>10</v>
      </c>
      <c r="I80" s="54">
        <v>4672</v>
      </c>
      <c r="J80" s="76"/>
      <c r="K80" s="74"/>
      <c r="L80" s="54">
        <v>4672</v>
      </c>
      <c r="M80" s="74">
        <v>1012</v>
      </c>
      <c r="N80" s="75">
        <f t="shared" si="3"/>
        <v>467.2</v>
      </c>
      <c r="O80" s="74"/>
      <c r="P80" s="74"/>
      <c r="Q80" s="74">
        <f t="shared" si="2"/>
        <v>1479.2</v>
      </c>
      <c r="R80" s="74">
        <f t="shared" si="1"/>
        <v>3192.8</v>
      </c>
      <c r="S80" s="19"/>
    </row>
    <row r="81" spans="1:19" ht="30" customHeight="1" x14ac:dyDescent="0.25">
      <c r="A81" s="49" t="s">
        <v>163</v>
      </c>
      <c r="B81" s="72" t="s">
        <v>29</v>
      </c>
      <c r="C81" s="49" t="s">
        <v>173</v>
      </c>
      <c r="D81" s="49" t="s">
        <v>192</v>
      </c>
      <c r="E81" s="56" t="s">
        <v>208</v>
      </c>
      <c r="F81" s="48" t="s">
        <v>112</v>
      </c>
      <c r="G81" s="56" t="s">
        <v>210</v>
      </c>
      <c r="H81" s="73">
        <v>10</v>
      </c>
      <c r="I81" s="54">
        <v>4671</v>
      </c>
      <c r="J81" s="76"/>
      <c r="K81" s="74"/>
      <c r="L81" s="54">
        <v>4671</v>
      </c>
      <c r="M81" s="74">
        <v>1012</v>
      </c>
      <c r="N81" s="75">
        <f t="shared" si="3"/>
        <v>467.1</v>
      </c>
      <c r="O81" s="74"/>
      <c r="P81" s="74"/>
      <c r="Q81" s="74">
        <f t="shared" si="2"/>
        <v>1479.1</v>
      </c>
      <c r="R81" s="74">
        <f t="shared" si="1"/>
        <v>3191.9</v>
      </c>
      <c r="S81" s="19"/>
    </row>
    <row r="82" spans="1:19" ht="30" customHeight="1" x14ac:dyDescent="0.25">
      <c r="A82" s="49" t="s">
        <v>163</v>
      </c>
      <c r="B82" s="72" t="s">
        <v>29</v>
      </c>
      <c r="C82" s="49" t="s">
        <v>179</v>
      </c>
      <c r="D82" s="49" t="s">
        <v>197</v>
      </c>
      <c r="E82" s="56" t="s">
        <v>80</v>
      </c>
      <c r="F82" s="48" t="s">
        <v>112</v>
      </c>
      <c r="G82" s="56" t="s">
        <v>210</v>
      </c>
      <c r="H82" s="73">
        <v>10</v>
      </c>
      <c r="I82" s="54">
        <v>48379.61</v>
      </c>
      <c r="J82" s="76"/>
      <c r="K82" s="74"/>
      <c r="L82" s="54">
        <v>48379.61</v>
      </c>
      <c r="M82" s="74">
        <v>10482</v>
      </c>
      <c r="N82" s="75">
        <f t="shared" si="3"/>
        <v>4837.9610000000002</v>
      </c>
      <c r="O82" s="74"/>
      <c r="P82" s="74"/>
      <c r="Q82" s="74">
        <f t="shared" si="2"/>
        <v>15319.960999999999</v>
      </c>
      <c r="R82" s="74">
        <f t="shared" si="1"/>
        <v>33059.649000000005</v>
      </c>
      <c r="S82" s="19"/>
    </row>
    <row r="83" spans="1:19" ht="30" customHeight="1" x14ac:dyDescent="0.25">
      <c r="A83" s="49" t="s">
        <v>163</v>
      </c>
      <c r="B83" s="72" t="s">
        <v>29</v>
      </c>
      <c r="C83" s="49" t="s">
        <v>180</v>
      </c>
      <c r="D83" s="49" t="s">
        <v>197</v>
      </c>
      <c r="E83" s="56" t="s">
        <v>80</v>
      </c>
      <c r="F83" s="48" t="s">
        <v>112</v>
      </c>
      <c r="G83" s="56" t="s">
        <v>210</v>
      </c>
      <c r="H83" s="73">
        <v>10</v>
      </c>
      <c r="I83" s="54">
        <v>50048</v>
      </c>
      <c r="J83" s="76"/>
      <c r="K83" s="74"/>
      <c r="L83" s="54">
        <v>50048</v>
      </c>
      <c r="M83" s="74">
        <v>10844</v>
      </c>
      <c r="N83" s="75">
        <f t="shared" si="3"/>
        <v>5004.8</v>
      </c>
      <c r="O83" s="74"/>
      <c r="P83" s="74"/>
      <c r="Q83" s="74">
        <f t="shared" si="2"/>
        <v>15848.8</v>
      </c>
      <c r="R83" s="74">
        <f t="shared" si="1"/>
        <v>34199.199999999997</v>
      </c>
      <c r="S83" s="19"/>
    </row>
    <row r="84" spans="1:19" ht="30" customHeight="1" x14ac:dyDescent="0.25">
      <c r="A84" s="49" t="s">
        <v>163</v>
      </c>
      <c r="B84" s="72" t="s">
        <v>29</v>
      </c>
      <c r="C84" s="49" t="s">
        <v>181</v>
      </c>
      <c r="D84" s="49" t="s">
        <v>198</v>
      </c>
      <c r="E84" s="56" t="s">
        <v>209</v>
      </c>
      <c r="F84" s="48" t="s">
        <v>112</v>
      </c>
      <c r="G84" s="56" t="s">
        <v>210</v>
      </c>
      <c r="H84" s="73">
        <v>10</v>
      </c>
      <c r="I84" s="54">
        <v>1007630.55</v>
      </c>
      <c r="J84" s="76"/>
      <c r="K84" s="74"/>
      <c r="L84" s="54">
        <v>1007630.55</v>
      </c>
      <c r="M84" s="74">
        <v>218320</v>
      </c>
      <c r="N84" s="75">
        <f t="shared" si="3"/>
        <v>100763.05500000001</v>
      </c>
      <c r="O84" s="74"/>
      <c r="P84" s="74"/>
      <c r="Q84" s="74">
        <f t="shared" si="2"/>
        <v>319083.05499999999</v>
      </c>
      <c r="R84" s="74">
        <f t="shared" si="1"/>
        <v>688547.49500000011</v>
      </c>
      <c r="S84" s="19"/>
    </row>
    <row r="85" spans="1:19" ht="30" customHeight="1" x14ac:dyDescent="0.25">
      <c r="A85" s="49" t="s">
        <v>163</v>
      </c>
      <c r="B85" s="72" t="s">
        <v>29</v>
      </c>
      <c r="C85" s="51" t="s">
        <v>182</v>
      </c>
      <c r="D85" s="49" t="s">
        <v>199</v>
      </c>
      <c r="E85" s="56"/>
      <c r="F85" s="48" t="s">
        <v>112</v>
      </c>
      <c r="G85" s="56" t="s">
        <v>44</v>
      </c>
      <c r="H85" s="73">
        <v>10</v>
      </c>
      <c r="I85" s="54">
        <v>1267879</v>
      </c>
      <c r="J85" s="76"/>
      <c r="K85" s="74"/>
      <c r="L85" s="54">
        <v>1267879</v>
      </c>
      <c r="M85" s="74">
        <v>422626</v>
      </c>
      <c r="N85" s="75">
        <f t="shared" si="3"/>
        <v>126787.9</v>
      </c>
      <c r="O85" s="74"/>
      <c r="P85" s="74"/>
      <c r="Q85" s="74">
        <f t="shared" si="2"/>
        <v>549413.9</v>
      </c>
      <c r="R85" s="74">
        <f t="shared" si="1"/>
        <v>718465.1</v>
      </c>
      <c r="S85" s="19"/>
    </row>
    <row r="86" spans="1:19" ht="30" customHeight="1" x14ac:dyDescent="0.25">
      <c r="A86" s="49" t="s">
        <v>212</v>
      </c>
      <c r="B86" s="72" t="s">
        <v>29</v>
      </c>
      <c r="C86" s="49" t="s">
        <v>213</v>
      </c>
      <c r="D86" s="49" t="s">
        <v>226</v>
      </c>
      <c r="E86" s="49" t="s">
        <v>244</v>
      </c>
      <c r="F86" s="48" t="s">
        <v>112</v>
      </c>
      <c r="G86" s="49" t="s">
        <v>245</v>
      </c>
      <c r="H86" s="73">
        <v>10</v>
      </c>
      <c r="I86" s="63">
        <v>290417.19</v>
      </c>
      <c r="J86" s="76"/>
      <c r="K86" s="74"/>
      <c r="L86" s="63">
        <v>290417.19</v>
      </c>
      <c r="M86" s="74">
        <v>58083</v>
      </c>
      <c r="N86" s="75">
        <f t="shared" si="3"/>
        <v>29041.719000000001</v>
      </c>
      <c r="O86" s="74"/>
      <c r="P86" s="74"/>
      <c r="Q86" s="74">
        <f t="shared" si="2"/>
        <v>87124.718999999997</v>
      </c>
      <c r="R86" s="74">
        <f t="shared" si="1"/>
        <v>203292.47100000002</v>
      </c>
      <c r="S86" s="19"/>
    </row>
    <row r="87" spans="1:19" ht="30" customHeight="1" x14ac:dyDescent="0.25">
      <c r="A87" s="49" t="s">
        <v>212</v>
      </c>
      <c r="B87" s="72" t="s">
        <v>29</v>
      </c>
      <c r="C87" s="49" t="s">
        <v>214</v>
      </c>
      <c r="D87" s="49" t="s">
        <v>227</v>
      </c>
      <c r="E87" s="49"/>
      <c r="F87" s="48" t="s">
        <v>112</v>
      </c>
      <c r="G87" s="49" t="s">
        <v>246</v>
      </c>
      <c r="H87" s="73">
        <v>10</v>
      </c>
      <c r="I87" s="63">
        <v>287409.42</v>
      </c>
      <c r="J87" s="76"/>
      <c r="K87" s="74"/>
      <c r="L87" s="63">
        <v>287409.42</v>
      </c>
      <c r="M87" s="74">
        <v>57482</v>
      </c>
      <c r="N87" s="75">
        <f t="shared" si="3"/>
        <v>28740.941999999999</v>
      </c>
      <c r="O87" s="74"/>
      <c r="P87" s="74"/>
      <c r="Q87" s="74">
        <f t="shared" si="2"/>
        <v>86222.941999999995</v>
      </c>
      <c r="R87" s="74">
        <f t="shared" si="1"/>
        <v>201186.478</v>
      </c>
      <c r="S87" s="19"/>
    </row>
    <row r="88" spans="1:19" ht="30" customHeight="1" x14ac:dyDescent="0.25">
      <c r="A88" s="49" t="s">
        <v>212</v>
      </c>
      <c r="B88" s="72" t="s">
        <v>29</v>
      </c>
      <c r="C88" s="49" t="s">
        <v>215</v>
      </c>
      <c r="D88" s="49" t="s">
        <v>228</v>
      </c>
      <c r="E88" s="49"/>
      <c r="F88" s="48" t="s">
        <v>112</v>
      </c>
      <c r="G88" s="49" t="s">
        <v>246</v>
      </c>
      <c r="H88" s="73">
        <v>10</v>
      </c>
      <c r="I88" s="63">
        <v>180466.38</v>
      </c>
      <c r="J88" s="76"/>
      <c r="K88" s="74"/>
      <c r="L88" s="63">
        <v>180466.38</v>
      </c>
      <c r="M88" s="74">
        <v>36093</v>
      </c>
      <c r="N88" s="75">
        <f t="shared" si="3"/>
        <v>18046.637999999999</v>
      </c>
      <c r="O88" s="74"/>
      <c r="P88" s="74"/>
      <c r="Q88" s="74">
        <f t="shared" si="2"/>
        <v>54139.637999999999</v>
      </c>
      <c r="R88" s="74">
        <f t="shared" si="1"/>
        <v>126326.742</v>
      </c>
      <c r="S88" s="19"/>
    </row>
    <row r="89" spans="1:19" ht="30" customHeight="1" x14ac:dyDescent="0.25">
      <c r="A89" s="49" t="s">
        <v>212</v>
      </c>
      <c r="B89" s="72" t="s">
        <v>29</v>
      </c>
      <c r="C89" s="49" t="s">
        <v>215</v>
      </c>
      <c r="D89" s="49" t="s">
        <v>229</v>
      </c>
      <c r="E89" s="49"/>
      <c r="F89" s="48" t="s">
        <v>112</v>
      </c>
      <c r="G89" s="49" t="s">
        <v>246</v>
      </c>
      <c r="H89" s="73">
        <v>10</v>
      </c>
      <c r="I89" s="63">
        <v>180466.38</v>
      </c>
      <c r="J89" s="76"/>
      <c r="K89" s="74"/>
      <c r="L89" s="63">
        <v>180466.38</v>
      </c>
      <c r="M89" s="74">
        <v>36093</v>
      </c>
      <c r="N89" s="75">
        <f t="shared" si="3"/>
        <v>18046.637999999999</v>
      </c>
      <c r="O89" s="74"/>
      <c r="P89" s="74"/>
      <c r="Q89" s="74">
        <f t="shared" si="2"/>
        <v>54139.637999999999</v>
      </c>
      <c r="R89" s="74">
        <f t="shared" si="1"/>
        <v>126326.742</v>
      </c>
      <c r="S89" s="19"/>
    </row>
    <row r="90" spans="1:19" ht="30" customHeight="1" x14ac:dyDescent="0.25">
      <c r="A90" s="49" t="s">
        <v>212</v>
      </c>
      <c r="B90" s="72" t="s">
        <v>29</v>
      </c>
      <c r="C90" s="49" t="s">
        <v>215</v>
      </c>
      <c r="D90" s="49" t="s">
        <v>230</v>
      </c>
      <c r="E90" s="49"/>
      <c r="F90" s="48" t="s">
        <v>112</v>
      </c>
      <c r="G90" s="49" t="s">
        <v>246</v>
      </c>
      <c r="H90" s="73">
        <v>10</v>
      </c>
      <c r="I90" s="63">
        <v>147046.68</v>
      </c>
      <c r="J90" s="76"/>
      <c r="K90" s="74"/>
      <c r="L90" s="63">
        <v>147046.68</v>
      </c>
      <c r="M90" s="74">
        <v>29409</v>
      </c>
      <c r="N90" s="75">
        <f t="shared" si="3"/>
        <v>14704.668</v>
      </c>
      <c r="O90" s="74"/>
      <c r="P90" s="74"/>
      <c r="Q90" s="74">
        <f t="shared" si="2"/>
        <v>44113.667999999998</v>
      </c>
      <c r="R90" s="74">
        <f t="shared" si="1"/>
        <v>102933.01199999999</v>
      </c>
      <c r="S90" s="19"/>
    </row>
    <row r="91" spans="1:19" ht="30" customHeight="1" x14ac:dyDescent="0.25">
      <c r="A91" s="49" t="s">
        <v>212</v>
      </c>
      <c r="B91" s="72" t="s">
        <v>29</v>
      </c>
      <c r="C91" s="49" t="s">
        <v>215</v>
      </c>
      <c r="D91" s="49" t="s">
        <v>231</v>
      </c>
      <c r="E91" s="49"/>
      <c r="F91" s="48" t="s">
        <v>112</v>
      </c>
      <c r="G91" s="49" t="s">
        <v>246</v>
      </c>
      <c r="H91" s="73">
        <v>10</v>
      </c>
      <c r="I91" s="63">
        <v>35424.879999999997</v>
      </c>
      <c r="J91" s="76"/>
      <c r="K91" s="74"/>
      <c r="L91" s="63">
        <v>35424.879999999997</v>
      </c>
      <c r="M91" s="74">
        <v>7085</v>
      </c>
      <c r="N91" s="75">
        <f t="shared" si="3"/>
        <v>3542.4879999999998</v>
      </c>
      <c r="O91" s="74"/>
      <c r="P91" s="74"/>
      <c r="Q91" s="74">
        <f t="shared" si="2"/>
        <v>10627.487999999999</v>
      </c>
      <c r="R91" s="74">
        <f t="shared" si="1"/>
        <v>24797.392</v>
      </c>
      <c r="S91" s="19"/>
    </row>
    <row r="92" spans="1:19" ht="30" customHeight="1" x14ac:dyDescent="0.25">
      <c r="A92" s="49" t="s">
        <v>212</v>
      </c>
      <c r="B92" s="72" t="s">
        <v>29</v>
      </c>
      <c r="C92" s="49" t="s">
        <v>215</v>
      </c>
      <c r="D92" s="49" t="s">
        <v>232</v>
      </c>
      <c r="E92" s="49"/>
      <c r="F92" s="48" t="s">
        <v>112</v>
      </c>
      <c r="G92" s="49" t="s">
        <v>246</v>
      </c>
      <c r="H92" s="73">
        <v>10</v>
      </c>
      <c r="I92" s="63">
        <v>1082798.28</v>
      </c>
      <c r="J92" s="76"/>
      <c r="K92" s="74"/>
      <c r="L92" s="63">
        <v>1082798.28</v>
      </c>
      <c r="M92" s="74">
        <v>216560</v>
      </c>
      <c r="N92" s="75">
        <f t="shared" si="3"/>
        <v>108279.82800000001</v>
      </c>
      <c r="O92" s="74"/>
      <c r="P92" s="74"/>
      <c r="Q92" s="74">
        <f t="shared" si="2"/>
        <v>324839.82799999998</v>
      </c>
      <c r="R92" s="74">
        <f t="shared" si="1"/>
        <v>757958.45200000005</v>
      </c>
      <c r="S92" s="19"/>
    </row>
    <row r="93" spans="1:19" ht="30" customHeight="1" x14ac:dyDescent="0.25">
      <c r="A93" s="49" t="s">
        <v>212</v>
      </c>
      <c r="B93" s="72" t="s">
        <v>29</v>
      </c>
      <c r="C93" s="49" t="s">
        <v>215</v>
      </c>
      <c r="D93" s="49" t="s">
        <v>233</v>
      </c>
      <c r="E93" s="49"/>
      <c r="F93" s="48" t="s">
        <v>112</v>
      </c>
      <c r="G93" s="49" t="s">
        <v>246</v>
      </c>
      <c r="H93" s="73">
        <v>10</v>
      </c>
      <c r="I93" s="63">
        <v>287409.42</v>
      </c>
      <c r="J93" s="76"/>
      <c r="K93" s="74"/>
      <c r="L93" s="63">
        <v>287409.42</v>
      </c>
      <c r="M93" s="74">
        <v>57482</v>
      </c>
      <c r="N93" s="75">
        <f t="shared" si="3"/>
        <v>28740.941999999999</v>
      </c>
      <c r="O93" s="74"/>
      <c r="P93" s="74"/>
      <c r="Q93" s="74">
        <f t="shared" si="2"/>
        <v>86222.941999999995</v>
      </c>
      <c r="R93" s="74">
        <f t="shared" si="1"/>
        <v>201186.478</v>
      </c>
      <c r="S93" s="19"/>
    </row>
    <row r="94" spans="1:19" ht="30" customHeight="1" x14ac:dyDescent="0.25">
      <c r="A94" s="49" t="s">
        <v>212</v>
      </c>
      <c r="B94" s="72" t="s">
        <v>29</v>
      </c>
      <c r="C94" s="49" t="s">
        <v>216</v>
      </c>
      <c r="D94" s="49" t="s">
        <v>234</v>
      </c>
      <c r="E94" s="49"/>
      <c r="F94" s="48" t="s">
        <v>112</v>
      </c>
      <c r="G94" s="49" t="s">
        <v>247</v>
      </c>
      <c r="H94" s="73">
        <v>10</v>
      </c>
      <c r="I94" s="63">
        <v>467875.8</v>
      </c>
      <c r="J94" s="76"/>
      <c r="K94" s="74"/>
      <c r="L94" s="63">
        <v>467875.8</v>
      </c>
      <c r="M94" s="74">
        <v>93575</v>
      </c>
      <c r="N94" s="75">
        <f t="shared" si="3"/>
        <v>46787.58</v>
      </c>
      <c r="O94" s="74"/>
      <c r="P94" s="74"/>
      <c r="Q94" s="74">
        <f t="shared" si="2"/>
        <v>140362.58000000002</v>
      </c>
      <c r="R94" s="74">
        <f t="shared" si="1"/>
        <v>327513.21999999997</v>
      </c>
      <c r="S94" s="19"/>
    </row>
    <row r="95" spans="1:19" ht="30" customHeight="1" x14ac:dyDescent="0.25">
      <c r="A95" s="49" t="s">
        <v>212</v>
      </c>
      <c r="B95" s="72" t="s">
        <v>29</v>
      </c>
      <c r="C95" s="49" t="s">
        <v>216</v>
      </c>
      <c r="D95" s="49" t="s">
        <v>234</v>
      </c>
      <c r="E95" s="49"/>
      <c r="F95" s="48" t="s">
        <v>112</v>
      </c>
      <c r="G95" s="49" t="s">
        <v>247</v>
      </c>
      <c r="H95" s="73">
        <v>10</v>
      </c>
      <c r="I95" s="63">
        <v>467875.8</v>
      </c>
      <c r="J95" s="76"/>
      <c r="K95" s="74"/>
      <c r="L95" s="63">
        <v>467875.8</v>
      </c>
      <c r="M95" s="74">
        <v>93575</v>
      </c>
      <c r="N95" s="75">
        <f t="shared" si="3"/>
        <v>46787.58</v>
      </c>
      <c r="O95" s="74"/>
      <c r="P95" s="74"/>
      <c r="Q95" s="74">
        <f t="shared" si="2"/>
        <v>140362.58000000002</v>
      </c>
      <c r="R95" s="74">
        <f t="shared" si="1"/>
        <v>327513.21999999997</v>
      </c>
      <c r="S95" s="19"/>
    </row>
    <row r="96" spans="1:19" ht="30" customHeight="1" x14ac:dyDescent="0.25">
      <c r="A96" s="49" t="s">
        <v>212</v>
      </c>
      <c r="B96" s="72" t="s">
        <v>29</v>
      </c>
      <c r="C96" s="49" t="s">
        <v>217</v>
      </c>
      <c r="D96" s="49" t="s">
        <v>235</v>
      </c>
      <c r="E96" s="49"/>
      <c r="F96" s="48" t="s">
        <v>112</v>
      </c>
      <c r="G96" s="49" t="s">
        <v>245</v>
      </c>
      <c r="H96" s="73">
        <v>10</v>
      </c>
      <c r="I96" s="63">
        <v>113292.79</v>
      </c>
      <c r="J96" s="76"/>
      <c r="K96" s="74"/>
      <c r="L96" s="63">
        <v>113292.79</v>
      </c>
      <c r="M96" s="74">
        <v>22659</v>
      </c>
      <c r="N96" s="75">
        <f t="shared" si="3"/>
        <v>11329.278999999999</v>
      </c>
      <c r="O96" s="74"/>
      <c r="P96" s="74"/>
      <c r="Q96" s="74">
        <f t="shared" si="2"/>
        <v>33988.278999999995</v>
      </c>
      <c r="R96" s="74">
        <f t="shared" si="1"/>
        <v>79304.510999999999</v>
      </c>
      <c r="S96" s="19"/>
    </row>
    <row r="97" spans="1:19" ht="30" customHeight="1" x14ac:dyDescent="0.25">
      <c r="A97" s="49" t="s">
        <v>212</v>
      </c>
      <c r="B97" s="72" t="s">
        <v>29</v>
      </c>
      <c r="C97" s="49" t="s">
        <v>217</v>
      </c>
      <c r="D97" s="49" t="s">
        <v>235</v>
      </c>
      <c r="E97" s="49"/>
      <c r="F97" s="48" t="s">
        <v>112</v>
      </c>
      <c r="G97" s="49" t="s">
        <v>245</v>
      </c>
      <c r="H97" s="73">
        <v>10</v>
      </c>
      <c r="I97" s="63">
        <v>113292.78</v>
      </c>
      <c r="J97" s="76"/>
      <c r="K97" s="74"/>
      <c r="L97" s="63">
        <v>113292.78</v>
      </c>
      <c r="M97" s="74">
        <v>22659</v>
      </c>
      <c r="N97" s="75">
        <f t="shared" si="3"/>
        <v>11329.278</v>
      </c>
      <c r="O97" s="74"/>
      <c r="P97" s="74"/>
      <c r="Q97" s="74">
        <f t="shared" si="2"/>
        <v>33988.277999999998</v>
      </c>
      <c r="R97" s="74">
        <f t="shared" si="1"/>
        <v>79304.502000000008</v>
      </c>
      <c r="S97" s="19"/>
    </row>
    <row r="98" spans="1:19" ht="30" customHeight="1" x14ac:dyDescent="0.25">
      <c r="A98" s="49" t="s">
        <v>212</v>
      </c>
      <c r="B98" s="72" t="s">
        <v>29</v>
      </c>
      <c r="C98" s="49" t="s">
        <v>217</v>
      </c>
      <c r="D98" s="49" t="s">
        <v>235</v>
      </c>
      <c r="E98" s="49"/>
      <c r="F98" s="48" t="s">
        <v>112</v>
      </c>
      <c r="G98" s="49" t="s">
        <v>245</v>
      </c>
      <c r="H98" s="73">
        <v>10</v>
      </c>
      <c r="I98" s="63">
        <v>113292.78</v>
      </c>
      <c r="J98" s="76"/>
      <c r="K98" s="74"/>
      <c r="L98" s="63">
        <v>113292.78</v>
      </c>
      <c r="M98" s="74">
        <v>22659</v>
      </c>
      <c r="N98" s="75">
        <f t="shared" si="3"/>
        <v>11329.278</v>
      </c>
      <c r="O98" s="74"/>
      <c r="P98" s="74"/>
      <c r="Q98" s="74">
        <f t="shared" si="2"/>
        <v>33988.277999999998</v>
      </c>
      <c r="R98" s="74">
        <f t="shared" si="1"/>
        <v>79304.502000000008</v>
      </c>
      <c r="S98" s="19"/>
    </row>
    <row r="99" spans="1:19" ht="30" customHeight="1" x14ac:dyDescent="0.25">
      <c r="A99" s="49" t="s">
        <v>212</v>
      </c>
      <c r="B99" s="72" t="s">
        <v>29</v>
      </c>
      <c r="C99" s="49" t="s">
        <v>218</v>
      </c>
      <c r="D99" s="49" t="s">
        <v>236</v>
      </c>
      <c r="E99" s="49"/>
      <c r="F99" s="48" t="s">
        <v>112</v>
      </c>
      <c r="G99" s="49" t="s">
        <v>248</v>
      </c>
      <c r="H99" s="73">
        <v>10</v>
      </c>
      <c r="I99" s="64">
        <v>895310.95</v>
      </c>
      <c r="J99" s="76"/>
      <c r="K99" s="74"/>
      <c r="L99" s="64">
        <v>895310.95</v>
      </c>
      <c r="M99" s="74">
        <v>171601</v>
      </c>
      <c r="N99" s="75">
        <f t="shared" si="3"/>
        <v>89531.095000000001</v>
      </c>
      <c r="O99" s="74"/>
      <c r="P99" s="74"/>
      <c r="Q99" s="74">
        <f t="shared" si="2"/>
        <v>261132.095</v>
      </c>
      <c r="R99" s="74">
        <f t="shared" si="1"/>
        <v>634178.85499999998</v>
      </c>
      <c r="S99" s="19"/>
    </row>
    <row r="100" spans="1:19" ht="30" customHeight="1" x14ac:dyDescent="0.25">
      <c r="A100" s="49" t="s">
        <v>212</v>
      </c>
      <c r="B100" s="72" t="s">
        <v>29</v>
      </c>
      <c r="C100" s="49" t="s">
        <v>219</v>
      </c>
      <c r="D100" s="49" t="s">
        <v>235</v>
      </c>
      <c r="E100" s="49"/>
      <c r="F100" s="48" t="s">
        <v>112</v>
      </c>
      <c r="G100" s="49" t="s">
        <v>245</v>
      </c>
      <c r="H100" s="73">
        <v>10</v>
      </c>
      <c r="I100" s="64">
        <v>116968.95</v>
      </c>
      <c r="J100" s="76"/>
      <c r="K100" s="74"/>
      <c r="L100" s="64">
        <v>116968.95</v>
      </c>
      <c r="M100" s="74">
        <v>21444</v>
      </c>
      <c r="N100" s="75">
        <f t="shared" si="3"/>
        <v>11696.895</v>
      </c>
      <c r="O100" s="74"/>
      <c r="P100" s="74"/>
      <c r="Q100" s="74">
        <f t="shared" si="2"/>
        <v>33140.895000000004</v>
      </c>
      <c r="R100" s="74">
        <f t="shared" si="1"/>
        <v>83828.054999999993</v>
      </c>
      <c r="S100" s="19"/>
    </row>
    <row r="101" spans="1:19" ht="30" customHeight="1" x14ac:dyDescent="0.25">
      <c r="A101" s="49" t="s">
        <v>212</v>
      </c>
      <c r="B101" s="72" t="s">
        <v>29</v>
      </c>
      <c r="C101" s="49" t="s">
        <v>219</v>
      </c>
      <c r="D101" s="49" t="s">
        <v>235</v>
      </c>
      <c r="E101" s="49"/>
      <c r="F101" s="48" t="s">
        <v>112</v>
      </c>
      <c r="G101" s="49" t="s">
        <v>245</v>
      </c>
      <c r="H101" s="73">
        <v>10</v>
      </c>
      <c r="I101" s="64">
        <v>116968.95</v>
      </c>
      <c r="J101" s="76"/>
      <c r="K101" s="74"/>
      <c r="L101" s="64">
        <v>116968.95</v>
      </c>
      <c r="M101" s="74">
        <v>21444</v>
      </c>
      <c r="N101" s="75">
        <f t="shared" si="3"/>
        <v>11696.895</v>
      </c>
      <c r="O101" s="74"/>
      <c r="P101" s="74"/>
      <c r="Q101" s="74">
        <f t="shared" si="2"/>
        <v>33140.895000000004</v>
      </c>
      <c r="R101" s="74">
        <f t="shared" si="1"/>
        <v>83828.054999999993</v>
      </c>
      <c r="S101" s="19"/>
    </row>
    <row r="102" spans="1:19" ht="30" customHeight="1" x14ac:dyDescent="0.25">
      <c r="A102" s="49" t="s">
        <v>212</v>
      </c>
      <c r="B102" s="72" t="s">
        <v>29</v>
      </c>
      <c r="C102" s="49" t="s">
        <v>220</v>
      </c>
      <c r="D102" s="49" t="s">
        <v>235</v>
      </c>
      <c r="E102" s="49"/>
      <c r="F102" s="48" t="s">
        <v>112</v>
      </c>
      <c r="G102" s="49" t="s">
        <v>245</v>
      </c>
      <c r="H102" s="73">
        <v>10</v>
      </c>
      <c r="I102" s="64">
        <v>113626.98</v>
      </c>
      <c r="J102" s="76"/>
      <c r="K102" s="74"/>
      <c r="L102" s="64">
        <v>113626.98</v>
      </c>
      <c r="M102" s="74">
        <v>20832</v>
      </c>
      <c r="N102" s="75">
        <f t="shared" si="3"/>
        <v>11362.698</v>
      </c>
      <c r="O102" s="74"/>
      <c r="P102" s="74"/>
      <c r="Q102" s="74">
        <f t="shared" si="2"/>
        <v>32194.698</v>
      </c>
      <c r="R102" s="74">
        <f t="shared" si="1"/>
        <v>81432.281999999992</v>
      </c>
      <c r="S102" s="19"/>
    </row>
    <row r="103" spans="1:19" ht="30" customHeight="1" x14ac:dyDescent="0.25">
      <c r="A103" s="49" t="s">
        <v>212</v>
      </c>
      <c r="B103" s="72" t="s">
        <v>29</v>
      </c>
      <c r="C103" s="49" t="s">
        <v>220</v>
      </c>
      <c r="D103" s="49" t="s">
        <v>235</v>
      </c>
      <c r="E103" s="49"/>
      <c r="F103" s="48" t="s">
        <v>112</v>
      </c>
      <c r="G103" s="49" t="s">
        <v>245</v>
      </c>
      <c r="H103" s="73">
        <v>10</v>
      </c>
      <c r="I103" s="64">
        <v>113626.98</v>
      </c>
      <c r="J103" s="76"/>
      <c r="K103" s="74"/>
      <c r="L103" s="64">
        <v>113626.98</v>
      </c>
      <c r="M103" s="74">
        <v>20832</v>
      </c>
      <c r="N103" s="75">
        <f t="shared" si="3"/>
        <v>11362.698</v>
      </c>
      <c r="O103" s="74"/>
      <c r="P103" s="74"/>
      <c r="Q103" s="74">
        <f t="shared" si="2"/>
        <v>32194.698</v>
      </c>
      <c r="R103" s="74">
        <f t="shared" si="1"/>
        <v>81432.281999999992</v>
      </c>
      <c r="S103" s="19"/>
    </row>
    <row r="104" spans="1:19" ht="30" customHeight="1" x14ac:dyDescent="0.25">
      <c r="A104" s="49" t="s">
        <v>212</v>
      </c>
      <c r="B104" s="72" t="s">
        <v>29</v>
      </c>
      <c r="C104" s="49" t="s">
        <v>221</v>
      </c>
      <c r="D104" s="49" t="s">
        <v>237</v>
      </c>
      <c r="E104" s="49"/>
      <c r="F104" s="48" t="s">
        <v>112</v>
      </c>
      <c r="G104" s="49" t="s">
        <v>245</v>
      </c>
      <c r="H104" s="73">
        <v>10</v>
      </c>
      <c r="I104" s="64">
        <v>211880.9</v>
      </c>
      <c r="J104" s="76"/>
      <c r="K104" s="74"/>
      <c r="L104" s="64">
        <v>211880.9</v>
      </c>
      <c r="M104" s="74">
        <v>38845</v>
      </c>
      <c r="N104" s="75">
        <f t="shared" si="3"/>
        <v>21188.09</v>
      </c>
      <c r="O104" s="74"/>
      <c r="P104" s="74"/>
      <c r="Q104" s="74">
        <f t="shared" si="2"/>
        <v>60033.09</v>
      </c>
      <c r="R104" s="74">
        <f t="shared" si="1"/>
        <v>151847.81</v>
      </c>
      <c r="S104" s="19"/>
    </row>
    <row r="105" spans="1:19" ht="30" customHeight="1" x14ac:dyDescent="0.25">
      <c r="A105" s="49" t="s">
        <v>212</v>
      </c>
      <c r="B105" s="72" t="s">
        <v>29</v>
      </c>
      <c r="C105" s="49" t="s">
        <v>222</v>
      </c>
      <c r="D105" s="49" t="s">
        <v>238</v>
      </c>
      <c r="E105" s="49"/>
      <c r="F105" s="48" t="s">
        <v>112</v>
      </c>
      <c r="G105" s="49" t="s">
        <v>249</v>
      </c>
      <c r="H105" s="73">
        <v>10</v>
      </c>
      <c r="I105" s="64">
        <v>36295</v>
      </c>
      <c r="J105" s="76"/>
      <c r="K105" s="74"/>
      <c r="L105" s="64">
        <v>36295</v>
      </c>
      <c r="M105" s="74">
        <v>6352</v>
      </c>
      <c r="N105" s="75">
        <f t="shared" si="3"/>
        <v>3629.5</v>
      </c>
      <c r="O105" s="74"/>
      <c r="P105" s="74"/>
      <c r="Q105" s="74">
        <f t="shared" si="2"/>
        <v>9981.5</v>
      </c>
      <c r="R105" s="74">
        <f t="shared" si="1"/>
        <v>26313.5</v>
      </c>
      <c r="S105" s="19"/>
    </row>
    <row r="106" spans="1:19" ht="30" customHeight="1" x14ac:dyDescent="0.25">
      <c r="A106" s="49" t="s">
        <v>212</v>
      </c>
      <c r="B106" s="72" t="s">
        <v>29</v>
      </c>
      <c r="C106" s="49" t="s">
        <v>223</v>
      </c>
      <c r="D106" s="49" t="s">
        <v>239</v>
      </c>
      <c r="E106" s="49"/>
      <c r="F106" s="48" t="s">
        <v>112</v>
      </c>
      <c r="G106" s="49" t="s">
        <v>250</v>
      </c>
      <c r="H106" s="73">
        <v>10</v>
      </c>
      <c r="I106" s="64">
        <v>23858.87</v>
      </c>
      <c r="J106" s="76"/>
      <c r="K106" s="74"/>
      <c r="L106" s="64">
        <v>23858.87</v>
      </c>
      <c r="M106" s="74">
        <v>3579</v>
      </c>
      <c r="N106" s="75">
        <f t="shared" si="3"/>
        <v>2385.8869999999997</v>
      </c>
      <c r="O106" s="74"/>
      <c r="P106" s="74"/>
      <c r="Q106" s="74">
        <f t="shared" si="2"/>
        <v>5964.8869999999997</v>
      </c>
      <c r="R106" s="74">
        <f t="shared" si="1"/>
        <v>17893.983</v>
      </c>
      <c r="S106" s="19"/>
    </row>
    <row r="107" spans="1:19" ht="30" customHeight="1" x14ac:dyDescent="0.25">
      <c r="A107" s="49" t="s">
        <v>212</v>
      </c>
      <c r="B107" s="72" t="s">
        <v>29</v>
      </c>
      <c r="C107" s="49" t="s">
        <v>224</v>
      </c>
      <c r="D107" s="49" t="s">
        <v>239</v>
      </c>
      <c r="E107" s="49"/>
      <c r="F107" s="48" t="s">
        <v>112</v>
      </c>
      <c r="G107" s="49" t="s">
        <v>250</v>
      </c>
      <c r="H107" s="73">
        <v>10</v>
      </c>
      <c r="I107" s="64">
        <v>23858.87</v>
      </c>
      <c r="J107" s="76"/>
      <c r="K107" s="74"/>
      <c r="L107" s="64">
        <v>23858.87</v>
      </c>
      <c r="M107" s="74">
        <v>3579</v>
      </c>
      <c r="N107" s="75">
        <f t="shared" si="3"/>
        <v>2385.8869999999997</v>
      </c>
      <c r="O107" s="74"/>
      <c r="P107" s="74"/>
      <c r="Q107" s="74">
        <f t="shared" si="2"/>
        <v>5964.8869999999997</v>
      </c>
      <c r="R107" s="74">
        <f t="shared" si="1"/>
        <v>17893.983</v>
      </c>
      <c r="S107" s="19"/>
    </row>
    <row r="108" spans="1:19" ht="30" customHeight="1" x14ac:dyDescent="0.25">
      <c r="A108" s="49" t="s">
        <v>212</v>
      </c>
      <c r="B108" s="72" t="s">
        <v>29</v>
      </c>
      <c r="C108" s="49" t="s">
        <v>225</v>
      </c>
      <c r="D108" s="49" t="s">
        <v>240</v>
      </c>
      <c r="E108" s="49"/>
      <c r="F108" s="48" t="s">
        <v>112</v>
      </c>
      <c r="G108" s="49" t="s">
        <v>250</v>
      </c>
      <c r="H108" s="73">
        <v>10</v>
      </c>
      <c r="I108" s="64">
        <v>27267.279999999999</v>
      </c>
      <c r="J108" s="76"/>
      <c r="K108" s="74"/>
      <c r="L108" s="64">
        <v>27267.279999999999</v>
      </c>
      <c r="M108" s="74">
        <v>4090</v>
      </c>
      <c r="N108" s="75">
        <f t="shared" si="3"/>
        <v>2726.7280000000001</v>
      </c>
      <c r="O108" s="74"/>
      <c r="P108" s="74"/>
      <c r="Q108" s="74">
        <f t="shared" si="2"/>
        <v>6816.7280000000001</v>
      </c>
      <c r="R108" s="74">
        <f t="shared" si="1"/>
        <v>20450.552</v>
      </c>
      <c r="S108" s="19"/>
    </row>
    <row r="109" spans="1:19" ht="30" customHeight="1" x14ac:dyDescent="0.25">
      <c r="A109" s="49" t="s">
        <v>212</v>
      </c>
      <c r="B109" s="72" t="s">
        <v>29</v>
      </c>
      <c r="C109" s="49" t="s">
        <v>225</v>
      </c>
      <c r="D109" s="49" t="s">
        <v>240</v>
      </c>
      <c r="E109" s="49"/>
      <c r="F109" s="48" t="s">
        <v>112</v>
      </c>
      <c r="G109" s="49" t="s">
        <v>250</v>
      </c>
      <c r="H109" s="73">
        <v>10</v>
      </c>
      <c r="I109" s="64">
        <v>27267.279999999999</v>
      </c>
      <c r="J109" s="76"/>
      <c r="K109" s="74"/>
      <c r="L109" s="64">
        <v>27267.279999999999</v>
      </c>
      <c r="M109" s="74">
        <v>3863</v>
      </c>
      <c r="N109" s="75">
        <f t="shared" si="3"/>
        <v>2726.7280000000001</v>
      </c>
      <c r="O109" s="74"/>
      <c r="P109" s="74"/>
      <c r="Q109" s="74">
        <f t="shared" si="2"/>
        <v>6589.7280000000001</v>
      </c>
      <c r="R109" s="74">
        <f t="shared" si="1"/>
        <v>20677.552</v>
      </c>
      <c r="S109" s="19"/>
    </row>
    <row r="110" spans="1:19" ht="30" customHeight="1" x14ac:dyDescent="0.25">
      <c r="A110" s="49" t="s">
        <v>212</v>
      </c>
      <c r="B110" s="72" t="s">
        <v>29</v>
      </c>
      <c r="C110" s="49" t="s">
        <v>214</v>
      </c>
      <c r="D110" s="49" t="s">
        <v>241</v>
      </c>
      <c r="E110" s="49"/>
      <c r="F110" s="48" t="s">
        <v>112</v>
      </c>
      <c r="G110" s="49" t="s">
        <v>251</v>
      </c>
      <c r="H110" s="73">
        <v>10</v>
      </c>
      <c r="I110" s="64">
        <v>2469200.75</v>
      </c>
      <c r="J110" s="76"/>
      <c r="K110" s="74"/>
      <c r="L110" s="64">
        <v>2469200.75</v>
      </c>
      <c r="M110" s="74">
        <v>308650</v>
      </c>
      <c r="N110" s="75">
        <f t="shared" si="3"/>
        <v>246920.07500000001</v>
      </c>
      <c r="O110" s="74"/>
      <c r="P110" s="74"/>
      <c r="Q110" s="74">
        <f t="shared" si="2"/>
        <v>555570.07499999995</v>
      </c>
      <c r="R110" s="74">
        <f t="shared" si="1"/>
        <v>1913630.675</v>
      </c>
      <c r="S110" s="19"/>
    </row>
    <row r="111" spans="1:19" ht="30" customHeight="1" x14ac:dyDescent="0.25">
      <c r="A111" s="49" t="s">
        <v>212</v>
      </c>
      <c r="B111" s="72" t="s">
        <v>29</v>
      </c>
      <c r="C111" s="49" t="s">
        <v>214</v>
      </c>
      <c r="D111" s="49" t="s">
        <v>242</v>
      </c>
      <c r="E111" s="49"/>
      <c r="F111" s="48" t="s">
        <v>112</v>
      </c>
      <c r="G111" s="49" t="s">
        <v>251</v>
      </c>
      <c r="H111" s="73">
        <v>10</v>
      </c>
      <c r="I111" s="64">
        <v>708618.81</v>
      </c>
      <c r="J111" s="76"/>
      <c r="K111" s="74"/>
      <c r="L111" s="64">
        <v>708618.81</v>
      </c>
      <c r="M111" s="74">
        <v>88577</v>
      </c>
      <c r="N111" s="75">
        <f t="shared" si="3"/>
        <v>70861.881000000008</v>
      </c>
      <c r="O111" s="74"/>
      <c r="P111" s="74"/>
      <c r="Q111" s="74">
        <f t="shared" si="2"/>
        <v>159438.88099999999</v>
      </c>
      <c r="R111" s="74">
        <f t="shared" si="1"/>
        <v>549179.929</v>
      </c>
      <c r="S111" s="19"/>
    </row>
    <row r="112" spans="1:19" ht="30" customHeight="1" x14ac:dyDescent="0.25">
      <c r="A112" s="49" t="s">
        <v>212</v>
      </c>
      <c r="B112" s="72" t="s">
        <v>29</v>
      </c>
      <c r="C112" s="49" t="s">
        <v>214</v>
      </c>
      <c r="D112" s="49" t="s">
        <v>243</v>
      </c>
      <c r="E112" s="49"/>
      <c r="F112" s="48" t="s">
        <v>112</v>
      </c>
      <c r="G112" s="49" t="s">
        <v>251</v>
      </c>
      <c r="H112" s="73">
        <v>10</v>
      </c>
      <c r="I112" s="64">
        <v>209021.99</v>
      </c>
      <c r="J112" s="76"/>
      <c r="K112" s="74"/>
      <c r="L112" s="64">
        <v>209021.99</v>
      </c>
      <c r="M112" s="74">
        <v>26128</v>
      </c>
      <c r="N112" s="75">
        <f t="shared" si="3"/>
        <v>20902.199000000001</v>
      </c>
      <c r="O112" s="74"/>
      <c r="P112" s="74"/>
      <c r="Q112" s="74">
        <f t="shared" si="2"/>
        <v>47030.199000000001</v>
      </c>
      <c r="R112" s="74">
        <f t="shared" si="1"/>
        <v>161991.791</v>
      </c>
      <c r="S112" s="19"/>
    </row>
    <row r="113" spans="1:19" ht="30" customHeight="1" x14ac:dyDescent="0.25">
      <c r="A113" s="52">
        <v>2018</v>
      </c>
      <c r="B113" s="72" t="s">
        <v>29</v>
      </c>
      <c r="C113" s="52" t="s">
        <v>252</v>
      </c>
      <c r="D113" s="52" t="s">
        <v>265</v>
      </c>
      <c r="E113" s="52" t="s">
        <v>80</v>
      </c>
      <c r="F113" s="48" t="s">
        <v>112</v>
      </c>
      <c r="G113" s="52" t="s">
        <v>210</v>
      </c>
      <c r="H113" s="73">
        <v>10</v>
      </c>
      <c r="I113" s="67">
        <v>346424.1</v>
      </c>
      <c r="J113" s="76"/>
      <c r="K113" s="74"/>
      <c r="L113" s="68">
        <v>346424.1</v>
      </c>
      <c r="M113" s="74">
        <v>28868.68</v>
      </c>
      <c r="N113" s="75">
        <f t="shared" si="3"/>
        <v>34642.409999999996</v>
      </c>
      <c r="O113" s="74"/>
      <c r="P113" s="74"/>
      <c r="Q113" s="74">
        <f t="shared" si="2"/>
        <v>63511.09</v>
      </c>
      <c r="R113" s="74">
        <f t="shared" si="1"/>
        <v>282913.01</v>
      </c>
      <c r="S113" s="19"/>
    </row>
    <row r="114" spans="1:19" ht="30" customHeight="1" x14ac:dyDescent="0.25">
      <c r="A114" s="52">
        <v>2018</v>
      </c>
      <c r="B114" s="72" t="s">
        <v>29</v>
      </c>
      <c r="C114" s="52" t="s">
        <v>253</v>
      </c>
      <c r="D114" s="52" t="s">
        <v>266</v>
      </c>
      <c r="E114" s="52" t="s">
        <v>270</v>
      </c>
      <c r="F114" s="48" t="s">
        <v>112</v>
      </c>
      <c r="G114" s="52" t="s">
        <v>282</v>
      </c>
      <c r="H114" s="73">
        <v>10</v>
      </c>
      <c r="I114" s="54">
        <v>199648.49</v>
      </c>
      <c r="J114" s="76"/>
      <c r="K114" s="74"/>
      <c r="L114" s="54">
        <v>199648.49</v>
      </c>
      <c r="M114" s="74">
        <v>11646</v>
      </c>
      <c r="N114" s="75">
        <f t="shared" si="3"/>
        <v>19964.848999999998</v>
      </c>
      <c r="O114" s="74"/>
      <c r="P114" s="74"/>
      <c r="Q114" s="74">
        <f t="shared" si="2"/>
        <v>31610.848999999998</v>
      </c>
      <c r="R114" s="74">
        <f t="shared" si="1"/>
        <v>168037.641</v>
      </c>
      <c r="S114" s="19"/>
    </row>
    <row r="115" spans="1:19" ht="30" customHeight="1" x14ac:dyDescent="0.25">
      <c r="A115" s="52">
        <v>2018</v>
      </c>
      <c r="B115" s="72" t="s">
        <v>29</v>
      </c>
      <c r="C115" s="52" t="s">
        <v>254</v>
      </c>
      <c r="D115" s="52" t="s">
        <v>267</v>
      </c>
      <c r="E115" s="52" t="s">
        <v>271</v>
      </c>
      <c r="F115" s="48" t="s">
        <v>112</v>
      </c>
      <c r="G115" s="52" t="s">
        <v>282</v>
      </c>
      <c r="H115" s="73">
        <v>10</v>
      </c>
      <c r="I115" s="54">
        <v>63687.15</v>
      </c>
      <c r="J115" s="76"/>
      <c r="K115" s="74"/>
      <c r="L115" s="54">
        <v>63687.15</v>
      </c>
      <c r="M115" s="74">
        <v>3715</v>
      </c>
      <c r="N115" s="75">
        <f t="shared" si="3"/>
        <v>6368.7150000000001</v>
      </c>
      <c r="O115" s="74"/>
      <c r="P115" s="74"/>
      <c r="Q115" s="74">
        <f t="shared" si="2"/>
        <v>10083.715</v>
      </c>
      <c r="R115" s="74">
        <f t="shared" si="1"/>
        <v>53603.434999999998</v>
      </c>
      <c r="S115" s="19"/>
    </row>
    <row r="116" spans="1:19" ht="30" customHeight="1" x14ac:dyDescent="0.25">
      <c r="A116" s="52">
        <v>2018</v>
      </c>
      <c r="B116" s="72" t="s">
        <v>29</v>
      </c>
      <c r="C116" s="52" t="s">
        <v>255</v>
      </c>
      <c r="D116" s="52" t="s">
        <v>267</v>
      </c>
      <c r="E116" s="52" t="s">
        <v>272</v>
      </c>
      <c r="F116" s="48" t="s">
        <v>112</v>
      </c>
      <c r="G116" s="52" t="s">
        <v>282</v>
      </c>
      <c r="H116" s="73">
        <v>10</v>
      </c>
      <c r="I116" s="54">
        <v>63687.15</v>
      </c>
      <c r="J116" s="76"/>
      <c r="K116" s="74"/>
      <c r="L116" s="54">
        <v>63687.15</v>
      </c>
      <c r="M116" s="74">
        <v>3715</v>
      </c>
      <c r="N116" s="75">
        <f t="shared" si="3"/>
        <v>6368.7150000000001</v>
      </c>
      <c r="O116" s="74"/>
      <c r="P116" s="74"/>
      <c r="Q116" s="74">
        <f t="shared" si="2"/>
        <v>10083.715</v>
      </c>
      <c r="R116" s="74">
        <f t="shared" si="1"/>
        <v>53603.434999999998</v>
      </c>
      <c r="S116" s="19"/>
    </row>
    <row r="117" spans="1:19" ht="30" customHeight="1" x14ac:dyDescent="0.25">
      <c r="A117" s="52">
        <v>2018</v>
      </c>
      <c r="B117" s="72" t="s">
        <v>29</v>
      </c>
      <c r="C117" s="52" t="s">
        <v>256</v>
      </c>
      <c r="D117" s="52" t="s">
        <v>267</v>
      </c>
      <c r="E117" s="52" t="s">
        <v>273</v>
      </c>
      <c r="F117" s="48" t="s">
        <v>112</v>
      </c>
      <c r="G117" s="52" t="s">
        <v>282</v>
      </c>
      <c r="H117" s="73">
        <v>10</v>
      </c>
      <c r="I117" s="54">
        <v>69483.399999999994</v>
      </c>
      <c r="J117" s="76"/>
      <c r="K117" s="74"/>
      <c r="L117" s="54">
        <v>69483.399999999994</v>
      </c>
      <c r="M117" s="74">
        <v>4053</v>
      </c>
      <c r="N117" s="75">
        <f t="shared" si="3"/>
        <v>6948.3399999999992</v>
      </c>
      <c r="O117" s="74"/>
      <c r="P117" s="74"/>
      <c r="Q117" s="74">
        <f t="shared" si="2"/>
        <v>11001.34</v>
      </c>
      <c r="R117" s="74">
        <f t="shared" si="1"/>
        <v>58482.06</v>
      </c>
      <c r="S117" s="19"/>
    </row>
    <row r="118" spans="1:19" ht="30" customHeight="1" x14ac:dyDescent="0.25">
      <c r="A118" s="52">
        <v>2018</v>
      </c>
      <c r="B118" s="72" t="s">
        <v>29</v>
      </c>
      <c r="C118" s="52" t="s">
        <v>257</v>
      </c>
      <c r="D118" s="52" t="s">
        <v>267</v>
      </c>
      <c r="E118" s="52" t="s">
        <v>274</v>
      </c>
      <c r="F118" s="48" t="s">
        <v>112</v>
      </c>
      <c r="G118" s="52" t="s">
        <v>282</v>
      </c>
      <c r="H118" s="73">
        <v>10</v>
      </c>
      <c r="I118" s="54">
        <v>55815.71</v>
      </c>
      <c r="J118" s="76"/>
      <c r="K118" s="74"/>
      <c r="L118" s="54">
        <v>55815.71</v>
      </c>
      <c r="M118" s="74">
        <v>3256</v>
      </c>
      <c r="N118" s="75">
        <f t="shared" si="3"/>
        <v>5581.5709999999999</v>
      </c>
      <c r="O118" s="74"/>
      <c r="P118" s="74"/>
      <c r="Q118" s="74">
        <f t="shared" si="2"/>
        <v>8837.5709999999999</v>
      </c>
      <c r="R118" s="74">
        <f t="shared" si="1"/>
        <v>46978.138999999996</v>
      </c>
      <c r="S118" s="19"/>
    </row>
    <row r="119" spans="1:19" ht="30" customHeight="1" x14ac:dyDescent="0.25">
      <c r="A119" s="52">
        <v>2018</v>
      </c>
      <c r="B119" s="72" t="s">
        <v>29</v>
      </c>
      <c r="C119" s="52" t="s">
        <v>258</v>
      </c>
      <c r="D119" s="52" t="s">
        <v>267</v>
      </c>
      <c r="E119" s="52" t="s">
        <v>275</v>
      </c>
      <c r="F119" s="48" t="s">
        <v>112</v>
      </c>
      <c r="G119" s="52" t="s">
        <v>282</v>
      </c>
      <c r="H119" s="73">
        <v>10</v>
      </c>
      <c r="I119" s="54">
        <v>51522.19</v>
      </c>
      <c r="J119" s="76"/>
      <c r="K119" s="74"/>
      <c r="L119" s="54">
        <v>51522.19</v>
      </c>
      <c r="M119" s="74">
        <v>3005</v>
      </c>
      <c r="N119" s="75">
        <f t="shared" si="3"/>
        <v>5152.2190000000001</v>
      </c>
      <c r="O119" s="74"/>
      <c r="P119" s="74"/>
      <c r="Q119" s="74">
        <f t="shared" si="2"/>
        <v>8157.2190000000001</v>
      </c>
      <c r="R119" s="74">
        <f t="shared" si="1"/>
        <v>43364.971000000005</v>
      </c>
      <c r="S119" s="19"/>
    </row>
    <row r="120" spans="1:19" ht="30" customHeight="1" x14ac:dyDescent="0.25">
      <c r="A120" s="52">
        <v>2018</v>
      </c>
      <c r="B120" s="72" t="s">
        <v>29</v>
      </c>
      <c r="C120" s="52" t="s">
        <v>259</v>
      </c>
      <c r="D120" s="52" t="s">
        <v>268</v>
      </c>
      <c r="E120" s="52" t="s">
        <v>276</v>
      </c>
      <c r="F120" s="48" t="s">
        <v>112</v>
      </c>
      <c r="G120" s="52" t="s">
        <v>282</v>
      </c>
      <c r="H120" s="73">
        <v>10</v>
      </c>
      <c r="I120" s="54">
        <v>100182.04</v>
      </c>
      <c r="J120" s="76"/>
      <c r="K120" s="74"/>
      <c r="L120" s="54">
        <v>100182.04</v>
      </c>
      <c r="M120" s="74">
        <v>5844</v>
      </c>
      <c r="N120" s="75">
        <f t="shared" si="3"/>
        <v>10018.204</v>
      </c>
      <c r="O120" s="74"/>
      <c r="P120" s="74"/>
      <c r="Q120" s="74">
        <f t="shared" si="2"/>
        <v>15862.204</v>
      </c>
      <c r="R120" s="74">
        <f t="shared" si="1"/>
        <v>84319.835999999996</v>
      </c>
      <c r="S120" s="19"/>
    </row>
    <row r="121" spans="1:19" ht="30" customHeight="1" x14ac:dyDescent="0.25">
      <c r="A121" s="52">
        <v>2018</v>
      </c>
      <c r="B121" s="72" t="s">
        <v>29</v>
      </c>
      <c r="C121" s="52" t="s">
        <v>260</v>
      </c>
      <c r="D121" s="52" t="s">
        <v>268</v>
      </c>
      <c r="E121" s="52" t="s">
        <v>277</v>
      </c>
      <c r="F121" s="48" t="s">
        <v>112</v>
      </c>
      <c r="G121" s="52" t="s">
        <v>282</v>
      </c>
      <c r="H121" s="73">
        <v>10</v>
      </c>
      <c r="I121" s="54">
        <v>58678.05</v>
      </c>
      <c r="J121" s="76"/>
      <c r="K121" s="74"/>
      <c r="L121" s="54">
        <v>58678.05</v>
      </c>
      <c r="M121" s="74">
        <v>3423</v>
      </c>
      <c r="N121" s="75">
        <f t="shared" si="3"/>
        <v>5867.8050000000003</v>
      </c>
      <c r="O121" s="74"/>
      <c r="P121" s="74"/>
      <c r="Q121" s="74">
        <f t="shared" si="2"/>
        <v>9290.8050000000003</v>
      </c>
      <c r="R121" s="74">
        <f t="shared" si="1"/>
        <v>49387.245000000003</v>
      </c>
      <c r="S121" s="19"/>
    </row>
    <row r="122" spans="1:19" ht="30" customHeight="1" x14ac:dyDescent="0.25">
      <c r="A122" s="52">
        <v>2018</v>
      </c>
      <c r="B122" s="72" t="s">
        <v>29</v>
      </c>
      <c r="C122" s="52" t="s">
        <v>261</v>
      </c>
      <c r="D122" s="52" t="s">
        <v>268</v>
      </c>
      <c r="E122" s="52" t="s">
        <v>278</v>
      </c>
      <c r="F122" s="48" t="s">
        <v>112</v>
      </c>
      <c r="G122" s="52" t="s">
        <v>282</v>
      </c>
      <c r="H122" s="73">
        <v>10</v>
      </c>
      <c r="I122" s="54">
        <v>55815.71</v>
      </c>
      <c r="J122" s="76"/>
      <c r="K122" s="74"/>
      <c r="L122" s="54">
        <v>55815.71</v>
      </c>
      <c r="M122" s="74">
        <v>3256</v>
      </c>
      <c r="N122" s="75">
        <f t="shared" si="3"/>
        <v>5581.5709999999999</v>
      </c>
      <c r="O122" s="74"/>
      <c r="P122" s="74"/>
      <c r="Q122" s="74">
        <f t="shared" si="2"/>
        <v>8837.5709999999999</v>
      </c>
      <c r="R122" s="74">
        <f t="shared" si="1"/>
        <v>46978.138999999996</v>
      </c>
      <c r="S122" s="19"/>
    </row>
    <row r="123" spans="1:19" ht="30" customHeight="1" x14ac:dyDescent="0.25">
      <c r="A123" s="52">
        <v>2018</v>
      </c>
      <c r="B123" s="72" t="s">
        <v>29</v>
      </c>
      <c r="C123" s="52" t="s">
        <v>262</v>
      </c>
      <c r="D123" s="52" t="s">
        <v>269</v>
      </c>
      <c r="E123" s="52" t="s">
        <v>279</v>
      </c>
      <c r="F123" s="48" t="s">
        <v>112</v>
      </c>
      <c r="G123" s="52" t="s">
        <v>282</v>
      </c>
      <c r="H123" s="73">
        <v>10</v>
      </c>
      <c r="I123" s="54">
        <v>77641.08</v>
      </c>
      <c r="J123" s="76"/>
      <c r="K123" s="74"/>
      <c r="L123" s="54">
        <v>77641.08</v>
      </c>
      <c r="M123" s="74">
        <v>4529</v>
      </c>
      <c r="N123" s="75">
        <f t="shared" si="3"/>
        <v>7764.1080000000002</v>
      </c>
      <c r="O123" s="74"/>
      <c r="P123" s="74"/>
      <c r="Q123" s="74">
        <f t="shared" si="2"/>
        <v>12293.108</v>
      </c>
      <c r="R123" s="74">
        <f t="shared" si="1"/>
        <v>65347.972000000002</v>
      </c>
      <c r="S123" s="19"/>
    </row>
    <row r="124" spans="1:19" ht="30" customHeight="1" x14ac:dyDescent="0.25">
      <c r="A124" s="52">
        <v>2018</v>
      </c>
      <c r="B124" s="72" t="s">
        <v>29</v>
      </c>
      <c r="C124" s="52" t="s">
        <v>263</v>
      </c>
      <c r="D124" s="52" t="s">
        <v>268</v>
      </c>
      <c r="E124" s="52" t="s">
        <v>280</v>
      </c>
      <c r="F124" s="48" t="s">
        <v>112</v>
      </c>
      <c r="G124" s="52" t="s">
        <v>282</v>
      </c>
      <c r="H124" s="73">
        <v>10</v>
      </c>
      <c r="I124" s="54">
        <v>77998.87</v>
      </c>
      <c r="J124" s="76"/>
      <c r="K124" s="74"/>
      <c r="L124" s="54">
        <v>77998.87</v>
      </c>
      <c r="M124" s="74">
        <v>4550</v>
      </c>
      <c r="N124" s="75">
        <f t="shared" si="3"/>
        <v>7799.8869999999997</v>
      </c>
      <c r="O124" s="74"/>
      <c r="P124" s="74"/>
      <c r="Q124" s="74">
        <f t="shared" si="2"/>
        <v>12349.886999999999</v>
      </c>
      <c r="R124" s="74">
        <f t="shared" si="1"/>
        <v>65648.982999999993</v>
      </c>
      <c r="S124" s="19"/>
    </row>
    <row r="125" spans="1:19" ht="30" customHeight="1" x14ac:dyDescent="0.25">
      <c r="A125" s="52">
        <v>2018</v>
      </c>
      <c r="B125" s="72" t="s">
        <v>29</v>
      </c>
      <c r="C125" s="52" t="s">
        <v>264</v>
      </c>
      <c r="D125" s="52" t="s">
        <v>268</v>
      </c>
      <c r="E125" s="52" t="s">
        <v>281</v>
      </c>
      <c r="F125" s="48" t="s">
        <v>112</v>
      </c>
      <c r="G125" s="52" t="s">
        <v>282</v>
      </c>
      <c r="H125" s="73">
        <v>10</v>
      </c>
      <c r="I125" s="54">
        <v>83866.679999999993</v>
      </c>
      <c r="J125" s="76"/>
      <c r="K125" s="74"/>
      <c r="L125" s="54">
        <v>83866.679999999993</v>
      </c>
      <c r="M125" s="74">
        <v>4892</v>
      </c>
      <c r="N125" s="75">
        <f t="shared" si="3"/>
        <v>8386.6679999999997</v>
      </c>
      <c r="O125" s="74"/>
      <c r="P125" s="74"/>
      <c r="Q125" s="74">
        <f t="shared" si="2"/>
        <v>13278.668</v>
      </c>
      <c r="R125" s="74">
        <f t="shared" si="1"/>
        <v>70588.011999999988</v>
      </c>
      <c r="S125" s="19"/>
    </row>
    <row r="126" spans="1:19" ht="30" customHeight="1" x14ac:dyDescent="0.25">
      <c r="A126" s="52">
        <v>2019</v>
      </c>
      <c r="B126" s="72" t="s">
        <v>29</v>
      </c>
      <c r="C126" s="52" t="s">
        <v>286</v>
      </c>
      <c r="D126" s="52" t="s">
        <v>283</v>
      </c>
      <c r="E126" s="52" t="s">
        <v>28</v>
      </c>
      <c r="F126" s="48" t="s">
        <v>112</v>
      </c>
      <c r="G126" s="52" t="s">
        <v>210</v>
      </c>
      <c r="H126" s="73">
        <v>10</v>
      </c>
      <c r="I126" s="65">
        <v>76000</v>
      </c>
      <c r="J126" s="76"/>
      <c r="K126" s="74"/>
      <c r="L126" s="65">
        <v>76000</v>
      </c>
      <c r="M126" s="74"/>
      <c r="N126" s="75">
        <v>4433</v>
      </c>
      <c r="O126" s="74"/>
      <c r="P126" s="74"/>
      <c r="Q126" s="74">
        <f t="shared" si="2"/>
        <v>4433</v>
      </c>
      <c r="R126" s="74">
        <f t="shared" si="1"/>
        <v>71567</v>
      </c>
      <c r="S126" s="19"/>
    </row>
    <row r="127" spans="1:19" ht="30" customHeight="1" x14ac:dyDescent="0.25">
      <c r="A127" s="52">
        <v>2019</v>
      </c>
      <c r="B127" s="72" t="s">
        <v>29</v>
      </c>
      <c r="C127" s="52" t="s">
        <v>287</v>
      </c>
      <c r="D127" s="52" t="s">
        <v>283</v>
      </c>
      <c r="E127" s="52" t="s">
        <v>28</v>
      </c>
      <c r="F127" s="48" t="s">
        <v>112</v>
      </c>
      <c r="G127" s="52" t="s">
        <v>210</v>
      </c>
      <c r="H127" s="73">
        <v>10</v>
      </c>
      <c r="I127" s="65">
        <v>76000</v>
      </c>
      <c r="J127" s="76"/>
      <c r="K127" s="74"/>
      <c r="L127" s="65">
        <v>76000</v>
      </c>
      <c r="M127" s="74"/>
      <c r="N127" s="75">
        <v>4433</v>
      </c>
      <c r="O127" s="74"/>
      <c r="P127" s="74"/>
      <c r="Q127" s="74">
        <f t="shared" si="2"/>
        <v>4433</v>
      </c>
      <c r="R127" s="74">
        <f t="shared" si="1"/>
        <v>71567</v>
      </c>
      <c r="S127" s="19"/>
    </row>
    <row r="128" spans="1:19" ht="30" customHeight="1" x14ac:dyDescent="0.25">
      <c r="A128" s="52">
        <v>2019</v>
      </c>
      <c r="B128" s="72" t="s">
        <v>29</v>
      </c>
      <c r="C128" s="52" t="s">
        <v>288</v>
      </c>
      <c r="D128" s="52" t="s">
        <v>283</v>
      </c>
      <c r="E128" s="52" t="s">
        <v>28</v>
      </c>
      <c r="F128" s="48" t="s">
        <v>112</v>
      </c>
      <c r="G128" s="52" t="s">
        <v>291</v>
      </c>
      <c r="H128" s="73">
        <v>10</v>
      </c>
      <c r="I128" s="65">
        <v>76000</v>
      </c>
      <c r="J128" s="76"/>
      <c r="K128" s="74"/>
      <c r="L128" s="65">
        <v>76000</v>
      </c>
      <c r="M128" s="74">
        <v>0</v>
      </c>
      <c r="N128" s="75">
        <v>4433</v>
      </c>
      <c r="O128" s="74"/>
      <c r="P128" s="74"/>
      <c r="Q128" s="74">
        <f t="shared" si="2"/>
        <v>4433</v>
      </c>
      <c r="R128" s="74">
        <f t="shared" si="1"/>
        <v>71567</v>
      </c>
      <c r="S128" s="19"/>
    </row>
    <row r="129" spans="1:19" ht="30" customHeight="1" x14ac:dyDescent="0.25">
      <c r="A129" s="52">
        <v>2019</v>
      </c>
      <c r="B129" s="72" t="s">
        <v>29</v>
      </c>
      <c r="C129" s="52" t="s">
        <v>289</v>
      </c>
      <c r="D129" s="52" t="s">
        <v>284</v>
      </c>
      <c r="E129" s="52">
        <v>12670</v>
      </c>
      <c r="F129" s="48" t="s">
        <v>112</v>
      </c>
      <c r="G129" s="52" t="s">
        <v>210</v>
      </c>
      <c r="H129" s="73">
        <v>10</v>
      </c>
      <c r="I129" s="66">
        <v>410077.5</v>
      </c>
      <c r="J129" s="76"/>
      <c r="K129" s="74"/>
      <c r="L129" s="66">
        <v>410077.5</v>
      </c>
      <c r="M129" s="74">
        <v>0</v>
      </c>
      <c r="N129" s="75">
        <v>6835</v>
      </c>
      <c r="O129" s="74"/>
      <c r="P129" s="74"/>
      <c r="Q129" s="74">
        <f t="shared" si="2"/>
        <v>6835</v>
      </c>
      <c r="R129" s="74">
        <f t="shared" si="1"/>
        <v>403242.5</v>
      </c>
      <c r="S129" s="19"/>
    </row>
    <row r="130" spans="1:19" ht="30" customHeight="1" x14ac:dyDescent="0.25">
      <c r="A130" s="52">
        <v>2019</v>
      </c>
      <c r="B130" s="72" t="s">
        <v>29</v>
      </c>
      <c r="C130" s="52" t="s">
        <v>290</v>
      </c>
      <c r="D130" s="52" t="s">
        <v>285</v>
      </c>
      <c r="E130" s="52">
        <v>176</v>
      </c>
      <c r="F130" s="48" t="s">
        <v>112</v>
      </c>
      <c r="G130" s="52" t="s">
        <v>291</v>
      </c>
      <c r="H130" s="73">
        <v>10</v>
      </c>
      <c r="I130" s="66">
        <v>779625</v>
      </c>
      <c r="J130" s="76"/>
      <c r="K130" s="74"/>
      <c r="L130" s="66">
        <v>779625</v>
      </c>
      <c r="M130" s="74">
        <v>0</v>
      </c>
      <c r="N130" s="75">
        <v>6497</v>
      </c>
      <c r="O130" s="74"/>
      <c r="P130" s="74"/>
      <c r="Q130" s="74">
        <f t="shared" si="2"/>
        <v>6497</v>
      </c>
      <c r="R130" s="74">
        <f t="shared" si="1"/>
        <v>773128</v>
      </c>
      <c r="S130" s="19"/>
    </row>
    <row r="131" spans="1:19" ht="20.100000000000001" customHeight="1" thickBot="1" x14ac:dyDescent="0.25">
      <c r="A131" s="23"/>
      <c r="B131" s="23"/>
      <c r="C131" s="23"/>
      <c r="D131" s="23"/>
      <c r="E131" s="24"/>
      <c r="F131" s="22"/>
      <c r="G131" s="22"/>
      <c r="H131" s="20"/>
      <c r="I131" s="69">
        <f t="shared" ref="I131:R131" si="4">SUM(I4:I130)</f>
        <v>32070254.301000003</v>
      </c>
      <c r="J131" s="69">
        <f t="shared" si="4"/>
        <v>0</v>
      </c>
      <c r="K131" s="69">
        <f t="shared" si="4"/>
        <v>0</v>
      </c>
      <c r="L131" s="69">
        <f t="shared" si="4"/>
        <v>32070254.301000003</v>
      </c>
      <c r="M131" s="69">
        <f t="shared" si="4"/>
        <v>12750828.08</v>
      </c>
      <c r="N131" s="69">
        <f t="shared" si="4"/>
        <v>2675711.7801000024</v>
      </c>
      <c r="O131" s="69">
        <f t="shared" si="4"/>
        <v>0</v>
      </c>
      <c r="P131" s="69">
        <f t="shared" si="4"/>
        <v>0</v>
      </c>
      <c r="Q131" s="69">
        <f t="shared" si="4"/>
        <v>15426539.860100012</v>
      </c>
      <c r="R131" s="69">
        <f t="shared" si="4"/>
        <v>16643714.440900005</v>
      </c>
      <c r="S131" s="19"/>
    </row>
    <row r="132" spans="1:19" ht="13.5" thickTop="1" x14ac:dyDescent="0.2"/>
    <row r="141" spans="1:19" x14ac:dyDescent="0.2">
      <c r="R141" s="46"/>
    </row>
    <row r="142" spans="1:19" ht="15" x14ac:dyDescent="0.25">
      <c r="A142" s="9"/>
      <c r="B142" s="9"/>
      <c r="C142" s="37"/>
      <c r="D142" s="37"/>
      <c r="E142" s="9"/>
      <c r="F142" s="9"/>
      <c r="R142" s="47"/>
    </row>
    <row r="143" spans="1:19" x14ac:dyDescent="0.2">
      <c r="A143" s="9"/>
      <c r="B143" s="9"/>
      <c r="C143" s="37"/>
      <c r="D143" s="37"/>
      <c r="E143" s="9"/>
      <c r="F143" s="9"/>
      <c r="R143" s="46"/>
    </row>
    <row r="144" spans="1:19" x14ac:dyDescent="0.2">
      <c r="A144" s="9"/>
      <c r="B144" s="9"/>
      <c r="C144" s="37"/>
      <c r="D144" s="37"/>
      <c r="E144" s="9"/>
      <c r="F144" s="9"/>
      <c r="R144" s="45"/>
    </row>
  </sheetData>
  <mergeCells count="12">
    <mergeCell ref="I1:R1"/>
    <mergeCell ref="I2:L2"/>
    <mergeCell ref="M2:Q2"/>
    <mergeCell ref="R2:R3"/>
    <mergeCell ref="A2:A3"/>
    <mergeCell ref="B2:B3"/>
    <mergeCell ref="C2:C3"/>
    <mergeCell ref="D2:D3"/>
    <mergeCell ref="H2:H3"/>
    <mergeCell ref="E2:E3"/>
    <mergeCell ref="F2:F3"/>
    <mergeCell ref="G2:G3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1391FY</vt:lpstr>
      <vt:lpstr>1392FY</vt:lpstr>
      <vt:lpstr>1393FY</vt:lpstr>
      <vt:lpstr>1394FY</vt:lpstr>
      <vt:lpstr>1395</vt:lpstr>
      <vt:lpstr>1396</vt:lpstr>
      <vt:lpstr>1397</vt:lpstr>
      <vt:lpstr>Aircraft Tools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Nematullah PC</dc:creator>
  <cp:lastModifiedBy>Tech-Pri</cp:lastModifiedBy>
  <cp:lastPrinted>2020-03-16T05:39:40Z</cp:lastPrinted>
  <dcterms:created xsi:type="dcterms:W3CDTF">2018-02-03T05:29:50Z</dcterms:created>
  <dcterms:modified xsi:type="dcterms:W3CDTF">2020-08-07T06:43:21Z</dcterms:modified>
</cp:coreProperties>
</file>